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65521" windowWidth="6915" windowHeight="8565" tabRatio="873" activeTab="2"/>
  </bookViews>
  <sheets>
    <sheet name="SFY0809" sheetId="1" r:id="rId1"/>
    <sheet name="Local Option Sales Tax Coll" sheetId="2" r:id="rId2"/>
    <sheet name="Tourist Development Tax" sheetId="3" r:id="rId3"/>
    <sheet name="Conv &amp; Tourist Impact" sheetId="4" r:id="rId4"/>
    <sheet name="Voted 1-Cent Local Option Fuel" sheetId="5" r:id="rId5"/>
    <sheet name="Non-Voted Local Option Fuel " sheetId="6" r:id="rId6"/>
    <sheet name="Addtional Local Option Fuel" sheetId="7" r:id="rId7"/>
  </sheets>
  <definedNames>
    <definedName name="_xlnm.Print_Area" localSheetId="2">'Tourist Development Tax'!$A$9:$C$81</definedName>
  </definedNames>
  <calcPr fullCalcOnLoad="1"/>
</workbook>
</file>

<file path=xl/sharedStrings.xml><?xml version="1.0" encoding="utf-8"?>
<sst xmlns="http://schemas.openxmlformats.org/spreadsheetml/2006/main" count="575" uniqueCount="139">
  <si>
    <t>COUNTY</t>
  </si>
  <si>
    <t>--------------------</t>
  </si>
  <si>
    <t>11*Alachua</t>
  </si>
  <si>
    <t>12*Baker</t>
  </si>
  <si>
    <t>13*Bay</t>
  </si>
  <si>
    <t>14 Bradford</t>
  </si>
  <si>
    <t>15*Brevard</t>
  </si>
  <si>
    <t>16*Broward</t>
  </si>
  <si>
    <t>17 Calhoun</t>
  </si>
  <si>
    <t>18*Charlotte</t>
  </si>
  <si>
    <t>20*Clay</t>
  </si>
  <si>
    <t>21*Collier</t>
  </si>
  <si>
    <t>22 Columbia</t>
  </si>
  <si>
    <t>24 DeSoto</t>
  </si>
  <si>
    <t>25 Dixie</t>
  </si>
  <si>
    <t>26*Duval</t>
  </si>
  <si>
    <t>27*Escambia</t>
  </si>
  <si>
    <t>28 Flagler</t>
  </si>
  <si>
    <t>29 Franklin</t>
  </si>
  <si>
    <t>30 Gadsden</t>
  </si>
  <si>
    <t>31 Gilchrist</t>
  </si>
  <si>
    <t>32 Glades</t>
  </si>
  <si>
    <t>33*Gulf</t>
  </si>
  <si>
    <t>34 Hamilton</t>
  </si>
  <si>
    <t>35 Hardee</t>
  </si>
  <si>
    <t>36 Hendry</t>
  </si>
  <si>
    <t>37*Hernando</t>
  </si>
  <si>
    <t>38 Highlands</t>
  </si>
  <si>
    <t>39*Hillsborough</t>
  </si>
  <si>
    <t>40 Holmes</t>
  </si>
  <si>
    <t>41*Indian River</t>
  </si>
  <si>
    <t>42 Jackson</t>
  </si>
  <si>
    <t>43 Jefferson</t>
  </si>
  <si>
    <t>44 Lafayette</t>
  </si>
  <si>
    <t>45*Lake</t>
  </si>
  <si>
    <t>46*Lee</t>
  </si>
  <si>
    <t>47*Leon</t>
  </si>
  <si>
    <t>48 Levy</t>
  </si>
  <si>
    <t>49 Liberty</t>
  </si>
  <si>
    <t>50 Madison</t>
  </si>
  <si>
    <t>51*Manatee</t>
  </si>
  <si>
    <t>52 Marion</t>
  </si>
  <si>
    <t>53 Martin</t>
  </si>
  <si>
    <t>54*Monroe</t>
  </si>
  <si>
    <t>55*Nassau</t>
  </si>
  <si>
    <t>56*Okaloosa</t>
  </si>
  <si>
    <t>57 Okeechobee</t>
  </si>
  <si>
    <t>58*Orange</t>
  </si>
  <si>
    <t>59*Osceola</t>
  </si>
  <si>
    <t>60*Palm Beach</t>
  </si>
  <si>
    <t>61 Pasco</t>
  </si>
  <si>
    <t>62*Pinellas</t>
  </si>
  <si>
    <t>63*Polk</t>
  </si>
  <si>
    <t>64*Putnam</t>
  </si>
  <si>
    <t>65*St. Johns</t>
  </si>
  <si>
    <t>66*St. Lucie</t>
  </si>
  <si>
    <t>67*Santa Rosa</t>
  </si>
  <si>
    <t>68*Sarasota</t>
  </si>
  <si>
    <t>69*Seminole</t>
  </si>
  <si>
    <t>70 Sumter</t>
  </si>
  <si>
    <t>71*Suwannee</t>
  </si>
  <si>
    <t>72 Taylor</t>
  </si>
  <si>
    <t>73 Union</t>
  </si>
  <si>
    <t>74*Volusia</t>
  </si>
  <si>
    <t>75*Wakulla</t>
  </si>
  <si>
    <t>76*Walton</t>
  </si>
  <si>
    <t>77 Washington</t>
  </si>
  <si>
    <t>** Disc. Pool</t>
  </si>
  <si>
    <t>STATE TOTAL</t>
  </si>
  <si>
    <t>LOCAL GOVERNMENT TAX RECEIPTS BY COUNTY</t>
  </si>
  <si>
    <t>OFFICE OF TAX RESEACH</t>
  </si>
  <si>
    <t>LOCAL OPT.</t>
  </si>
  <si>
    <t>TOURIST</t>
  </si>
  <si>
    <t>CONV &amp; TOUR</t>
  </si>
  <si>
    <t>VOTED 1 CENT</t>
  </si>
  <si>
    <t>NON-VOTED LOC.</t>
  </si>
  <si>
    <t>ADDITIONAL</t>
  </si>
  <si>
    <t>SALES TAX</t>
  </si>
  <si>
    <t>DEV. TAX</t>
  </si>
  <si>
    <t>IMP. TAX</t>
  </si>
  <si>
    <t>LOC. GAS TAX</t>
  </si>
  <si>
    <t>OPT. GAS TAX</t>
  </si>
  <si>
    <t>L. O. GAS</t>
  </si>
  <si>
    <t>-------------</t>
  </si>
  <si>
    <t>---------------</t>
  </si>
  <si>
    <t>--------------</t>
  </si>
  <si>
    <t>* Indicates self-administration of the Tourist Development Tax;</t>
  </si>
  <si>
    <t>totals provided by the counties' Tax Collectors.</t>
  </si>
  <si>
    <t>** Discretionary surtax collected in non-surtax counties.</t>
  </si>
  <si>
    <t>FORM3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</si>
  <si>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</si>
  <si>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</si>
  <si>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</si>
  <si>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</si>
  <si>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</si>
  <si>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</si>
  <si>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</si>
  <si>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</si>
  <si>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</si>
  <si>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</si>
  <si>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</si>
  <si>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</si>
  <si>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</si>
  <si>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</si>
  <si>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</si>
  <si>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</si>
  <si>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</si>
  <si>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</si>
  <si>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</si>
  <si>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</si>
  <si>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</si>
  <si>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</si>
  <si>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</si>
  <si>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</si>
  <si>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</si>
  <si>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</si>
  <si>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</si>
  <si>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</si>
  <si>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</si>
  <si>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</si>
  <si>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</si>
  <si>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</si>
  <si>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</si>
  <si>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</si>
  <si>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</si>
  <si>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</si>
  <si>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</si>
  <si>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 xml:space="preserve">      Disc. Pool</t>
  </si>
  <si>
    <t>23*Miami-Dade</t>
  </si>
  <si>
    <t>23 Miami-Dade</t>
  </si>
  <si>
    <t>72*Taylor</t>
  </si>
  <si>
    <t>DOR ADMINISTERED TAXES/DOR ACCOUNTS</t>
  </si>
  <si>
    <t>TOURIST DEVELOPMENT TAX RECEIPTS DATA</t>
  </si>
  <si>
    <t>LOCAL SALES TAX RECEIPTS DATA</t>
  </si>
  <si>
    <t>LOCAL FUEL TAX RECEIPTS DATA</t>
  </si>
  <si>
    <t>(YTD RECEIPTS FOR MONTH INDICATED)</t>
  </si>
  <si>
    <t>SFY08-09</t>
  </si>
  <si>
    <t>Note: check individual tabs for monthlies</t>
  </si>
  <si>
    <t>VALIDATED TAX RECEIPTS DATA FOR:  JULY, 2008 thru June,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</si>
</sst>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53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Arial MT"/>
      <family val="0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4" fontId="12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0" fontId="11" fillId="33" borderId="9" applyNumberFormat="0" applyProtection="0">
      <alignment horizontal="left" vertical="top" indent="1"/>
    </xf>
    <xf numFmtId="4" fontId="13" fillId="34" borderId="0" applyNumberFormat="0" applyProtection="0">
      <alignment horizontal="left" vertical="center" indent="1"/>
    </xf>
    <xf numFmtId="4" fontId="14" fillId="35" borderId="9" applyNumberFormat="0" applyProtection="0">
      <alignment horizontal="right" vertical="center"/>
    </xf>
    <xf numFmtId="4" fontId="14" fillId="36" borderId="9" applyNumberFormat="0" applyProtection="0">
      <alignment horizontal="right" vertical="center"/>
    </xf>
    <xf numFmtId="4" fontId="14" fillId="37" borderId="9" applyNumberFormat="0" applyProtection="0">
      <alignment horizontal="right" vertical="center"/>
    </xf>
    <xf numFmtId="4" fontId="14" fillId="38" borderId="9" applyNumberFormat="0" applyProtection="0">
      <alignment horizontal="right" vertical="center"/>
    </xf>
    <xf numFmtId="4" fontId="14" fillId="39" borderId="9" applyNumberFormat="0" applyProtection="0">
      <alignment horizontal="right" vertical="center"/>
    </xf>
    <xf numFmtId="4" fontId="14" fillId="40" borderId="9" applyNumberFormat="0" applyProtection="0">
      <alignment horizontal="right" vertical="center"/>
    </xf>
    <xf numFmtId="4" fontId="14" fillId="41" borderId="9" applyNumberFormat="0" applyProtection="0">
      <alignment horizontal="right" vertical="center"/>
    </xf>
    <xf numFmtId="4" fontId="14" fillId="42" borderId="9" applyNumberFormat="0" applyProtection="0">
      <alignment horizontal="right" vertical="center"/>
    </xf>
    <xf numFmtId="4" fontId="14" fillId="43" borderId="9" applyNumberFormat="0" applyProtection="0">
      <alignment horizontal="right" vertical="center"/>
    </xf>
    <xf numFmtId="4" fontId="11" fillId="44" borderId="10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14" fillId="34" borderId="9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0" fontId="10" fillId="46" borderId="9" applyNumberFormat="0" applyProtection="0">
      <alignment horizontal="left" vertical="center" indent="1"/>
    </xf>
    <xf numFmtId="0" fontId="10" fillId="46" borderId="9" applyNumberFormat="0" applyProtection="0">
      <alignment horizontal="left" vertical="top" indent="1"/>
    </xf>
    <xf numFmtId="0" fontId="10" fillId="34" borderId="9" applyNumberFormat="0" applyProtection="0">
      <alignment horizontal="left" vertical="center" indent="1"/>
    </xf>
    <xf numFmtId="0" fontId="10" fillId="34" borderId="9" applyNumberFormat="0" applyProtection="0">
      <alignment horizontal="left" vertical="top" indent="1"/>
    </xf>
    <xf numFmtId="0" fontId="10" fillId="47" borderId="9" applyNumberFormat="0" applyProtection="0">
      <alignment horizontal="left" vertical="center" indent="1"/>
    </xf>
    <xf numFmtId="0" fontId="10" fillId="47" borderId="9" applyNumberFormat="0" applyProtection="0">
      <alignment horizontal="left" vertical="top" indent="1"/>
    </xf>
    <xf numFmtId="0" fontId="10" fillId="45" borderId="9" applyNumberFormat="0" applyProtection="0">
      <alignment horizontal="left" vertical="center" indent="1"/>
    </xf>
    <xf numFmtId="0" fontId="10" fillId="45" borderId="9" applyNumberFormat="0" applyProtection="0">
      <alignment horizontal="left" vertical="top" indent="1"/>
    </xf>
    <xf numFmtId="4" fontId="14" fillId="48" borderId="9" applyNumberFormat="0" applyProtection="0">
      <alignment vertical="center"/>
    </xf>
    <xf numFmtId="4" fontId="16" fillId="48" borderId="9" applyNumberFormat="0" applyProtection="0">
      <alignment vertical="center"/>
    </xf>
    <xf numFmtId="4" fontId="14" fillId="48" borderId="9" applyNumberFormat="0" applyProtection="0">
      <alignment horizontal="left" vertical="center" indent="1"/>
    </xf>
    <xf numFmtId="0" fontId="14" fillId="48" borderId="9" applyNumberFormat="0" applyProtection="0">
      <alignment horizontal="left" vertical="top" indent="1"/>
    </xf>
    <xf numFmtId="4" fontId="14" fillId="45" borderId="9" applyNumberFormat="0" applyProtection="0">
      <alignment horizontal="right" vertical="center"/>
    </xf>
    <xf numFmtId="4" fontId="16" fillId="45" borderId="9" applyNumberFormat="0" applyProtection="0">
      <alignment horizontal="right" vertical="center"/>
    </xf>
    <xf numFmtId="4" fontId="17" fillId="34" borderId="9" applyNumberFormat="0" applyProtection="0">
      <alignment horizontal="left" vertical="center" indent="1"/>
    </xf>
    <xf numFmtId="0" fontId="17" fillId="34" borderId="9" applyNumberFormat="0" applyProtection="0">
      <alignment horizontal="left" vertical="top" indent="1"/>
    </xf>
    <xf numFmtId="4" fontId="18" fillId="0" borderId="0" applyNumberFormat="0" applyProtection="0">
      <alignment horizontal="left" vertical="center" indent="1"/>
    </xf>
    <xf numFmtId="4" fontId="19" fillId="45" borderId="9" applyNumberFormat="0" applyProtection="0">
      <alignment horizontal="right" vertical="center"/>
    </xf>
    <xf numFmtId="0" fontId="4" fillId="49" borderId="0">
      <alignment/>
      <protection/>
    </xf>
    <xf numFmtId="49" fontId="5" fillId="49" borderId="0">
      <alignment/>
      <protection/>
    </xf>
    <xf numFmtId="49" fontId="6" fillId="49" borderId="11">
      <alignment wrapText="1"/>
      <protection/>
    </xf>
    <xf numFmtId="49" fontId="6" fillId="49" borderId="0">
      <alignment wrapText="1"/>
      <protection/>
    </xf>
    <xf numFmtId="0" fontId="4" fillId="50" borderId="11">
      <alignment/>
      <protection locked="0"/>
    </xf>
    <xf numFmtId="0" fontId="4" fillId="49" borderId="0">
      <alignment/>
      <protection/>
    </xf>
    <xf numFmtId="0" fontId="7" fillId="51" borderId="0">
      <alignment/>
      <protection/>
    </xf>
    <xf numFmtId="0" fontId="7" fillId="43" borderId="0">
      <alignment/>
      <protection/>
    </xf>
    <xf numFmtId="0" fontId="7" fillId="38" borderId="0">
      <alignment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7" fontId="0" fillId="0" borderId="0" xfId="58" applyNumberFormat="1" applyFont="1" applyFill="1" applyProtection="1">
      <alignment/>
      <protection/>
    </xf>
    <xf numFmtId="37" fontId="0" fillId="0" borderId="0" xfId="57" applyNumberFormat="1" applyFont="1" applyFill="1" applyProtection="1">
      <alignment/>
      <protection/>
    </xf>
    <xf numFmtId="37" fontId="0" fillId="0" borderId="0" xfId="59" applyNumberFormat="1" applyFont="1" applyFill="1" applyProtection="1">
      <alignment/>
      <protection/>
    </xf>
    <xf numFmtId="3" fontId="0" fillId="0" borderId="0" xfId="59" applyNumberFormat="1" applyFont="1" applyFill="1" applyProtection="1">
      <alignment/>
      <protection/>
    </xf>
    <xf numFmtId="3" fontId="0" fillId="0" borderId="0" xfId="57" applyNumberFormat="1" applyFont="1" applyFill="1" applyProtection="1">
      <alignment/>
      <protection/>
    </xf>
    <xf numFmtId="3" fontId="0" fillId="0" borderId="0" xfId="58" applyNumberFormat="1" applyFont="1" applyFill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58" applyNumberFormat="1" applyFont="1" applyFill="1" applyBorder="1" applyProtection="1">
      <alignment/>
      <protection/>
    </xf>
    <xf numFmtId="3" fontId="0" fillId="0" borderId="0" xfId="57" applyNumberFormat="1" applyFont="1" applyFill="1" applyBorder="1" applyProtection="1">
      <alignment/>
      <protection/>
    </xf>
    <xf numFmtId="3" fontId="0" fillId="0" borderId="0" xfId="59" applyNumberFormat="1" applyFont="1" applyFill="1" applyBorder="1" applyProtection="1">
      <alignment/>
      <protection/>
    </xf>
    <xf numFmtId="41" fontId="0" fillId="0" borderId="0" xfId="58" applyNumberFormat="1" applyFont="1" applyFill="1" applyProtection="1">
      <alignment/>
      <protection/>
    </xf>
    <xf numFmtId="41" fontId="0" fillId="0" borderId="0" xfId="59" applyNumberFormat="1" applyFont="1" applyFill="1" applyProtection="1">
      <alignment/>
      <protection/>
    </xf>
    <xf numFmtId="37" fontId="0" fillId="0" borderId="0" xfId="57" applyNumberFormat="1" applyFont="1" applyFill="1" applyBorder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41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dtional Local Option Fuel" xfId="57"/>
    <cellStyle name="Normal_Non-Voted Local Option Fuel " xfId="58"/>
    <cellStyle name="Normal_Voted 1-Cent Local Option Fuel" xfId="59"/>
    <cellStyle name="Note" xfId="60"/>
    <cellStyle name="Output" xfId="61"/>
    <cellStyle name="Percent" xfId="62"/>
    <cellStyle name="SAPBEXaggData" xfId="63"/>
    <cellStyle name="SAPBEXaggDataEmph" xfId="64"/>
    <cellStyle name="SAPBEXaggItem" xfId="65"/>
    <cellStyle name="SAPBEXaggItemX" xfId="66"/>
    <cellStyle name="SAPBEXchaText" xfId="67"/>
    <cellStyle name="SAPBEXexcBad7" xfId="68"/>
    <cellStyle name="SAPBEXexcBad8" xfId="69"/>
    <cellStyle name="SAPBEXexcBad9" xfId="70"/>
    <cellStyle name="SAPBEXexcCritical4" xfId="71"/>
    <cellStyle name="SAPBEXexcCritical5" xfId="72"/>
    <cellStyle name="SAPBEXexcCritical6" xfId="73"/>
    <cellStyle name="SAPBEXexcGood1" xfId="74"/>
    <cellStyle name="SAPBEXexcGood2" xfId="75"/>
    <cellStyle name="SAPBEXexcGood3" xfId="76"/>
    <cellStyle name="SAPBEXfilterDrill" xfId="77"/>
    <cellStyle name="SAPBEXfilterItem" xfId="78"/>
    <cellStyle name="SAPBEXfilterText" xfId="79"/>
    <cellStyle name="SAPBEXformats" xfId="80"/>
    <cellStyle name="SAPBEXheaderItem" xfId="81"/>
    <cellStyle name="SAPBEXheaderText" xfId="82"/>
    <cellStyle name="SAPBEXHLevel0" xfId="83"/>
    <cellStyle name="SAPBEXHLevel0X" xfId="84"/>
    <cellStyle name="SAPBEXHLevel1" xfId="85"/>
    <cellStyle name="SAPBEXHLevel1X" xfId="86"/>
    <cellStyle name="SAPBEXHLevel2" xfId="87"/>
    <cellStyle name="SAPBEXHLevel2X" xfId="88"/>
    <cellStyle name="SAPBEXHLevel3" xfId="89"/>
    <cellStyle name="SAPBEXHLevel3X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SEM-BPS-data" xfId="101"/>
    <cellStyle name="SEM-BPS-head" xfId="102"/>
    <cellStyle name="SEM-BPS-headdata" xfId="103"/>
    <cellStyle name="SEM-BPS-headkey" xfId="104"/>
    <cellStyle name="SEM-BPS-input-on" xfId="105"/>
    <cellStyle name="SEM-BPS-key" xfId="106"/>
    <cellStyle name="SEM-BPS-sub1" xfId="107"/>
    <cellStyle name="SEM-BPS-sub2" xfId="108"/>
    <cellStyle name="SEM-BPS-total" xfId="109"/>
    <cellStyle name="Title" xfId="110"/>
    <cellStyle name="Total" xfId="111"/>
    <cellStyle name="Warning Tex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85"/>
  <sheetViews>
    <sheetView zoomScalePageLayoutView="0" workbookViewId="0" topLeftCell="A1">
      <pane xSplit="1" ySplit="10" topLeftCell="B5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56" sqref="D56:D78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4.5" style="0" customWidth="1"/>
  </cols>
  <sheetData>
    <row r="1" spans="1:7" ht="12.75">
      <c r="A1" t="s">
        <v>138</v>
      </c>
      <c r="G1" t="s">
        <v>89</v>
      </c>
    </row>
    <row r="2" ht="12.75">
      <c r="A2" t="s">
        <v>137</v>
      </c>
    </row>
    <row r="3" spans="1:7" ht="12.75">
      <c r="A3" s="29" t="s">
        <v>69</v>
      </c>
      <c r="B3" s="29"/>
      <c r="C3" s="29"/>
      <c r="D3" s="29"/>
      <c r="E3" s="29"/>
      <c r="F3" s="29"/>
      <c r="G3" s="29"/>
    </row>
    <row r="4" spans="1:7" ht="12.75">
      <c r="A4" s="29" t="s">
        <v>131</v>
      </c>
      <c r="B4" s="29"/>
      <c r="C4" s="29"/>
      <c r="D4" s="29"/>
      <c r="E4" s="29"/>
      <c r="F4" s="29"/>
      <c r="G4" s="29"/>
    </row>
    <row r="5" spans="1:7" ht="12.75">
      <c r="A5" s="29" t="s">
        <v>70</v>
      </c>
      <c r="B5" s="29"/>
      <c r="C5" s="29"/>
      <c r="D5" s="29"/>
      <c r="E5" s="29"/>
      <c r="F5" s="29"/>
      <c r="G5" s="29"/>
    </row>
    <row r="6" spans="1:7" ht="12.75">
      <c r="A6" s="29" t="s">
        <v>135</v>
      </c>
      <c r="B6" s="29"/>
      <c r="C6" s="29"/>
      <c r="D6" s="29"/>
      <c r="E6" s="29"/>
      <c r="F6" s="29"/>
      <c r="G6" s="29"/>
    </row>
    <row r="8" spans="2:7" ht="12.75"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</row>
    <row r="9" spans="1:7" ht="12.75">
      <c r="A9" t="s">
        <v>0</v>
      </c>
      <c r="B9" s="3" t="s">
        <v>77</v>
      </c>
      <c r="C9" s="3" t="s">
        <v>78</v>
      </c>
      <c r="D9" s="3" t="s">
        <v>79</v>
      </c>
      <c r="E9" s="3" t="s">
        <v>80</v>
      </c>
      <c r="F9" s="3" t="s">
        <v>81</v>
      </c>
      <c r="G9" s="3" t="s">
        <v>82</v>
      </c>
    </row>
    <row r="10" spans="1:7" ht="12.75">
      <c r="A10" t="s">
        <v>1</v>
      </c>
      <c r="B10" s="3" t="s">
        <v>83</v>
      </c>
      <c r="C10" s="3" t="s">
        <v>84</v>
      </c>
      <c r="D10" s="3" t="s">
        <v>84</v>
      </c>
      <c r="E10" s="3" t="s">
        <v>84</v>
      </c>
      <c r="F10" s="3" t="s">
        <v>84</v>
      </c>
      <c r="G10" s="3" t="s">
        <v>85</v>
      </c>
    </row>
    <row r="11" spans="1:7" ht="12.75">
      <c r="A11" s="4" t="s">
        <v>2</v>
      </c>
      <c r="B11" s="5">
        <f>SUM('Local Option Sales Tax Coll'!B12:M12)</f>
        <v>13496023.02</v>
      </c>
      <c r="C11" s="5">
        <f>SUM('Tourist Development Tax'!N12)</f>
        <v>1979579.1099999999</v>
      </c>
      <c r="D11" s="5">
        <f>SUM('Conv &amp; Tourist Impact'!N12)</f>
        <v>0</v>
      </c>
      <c r="E11" s="5">
        <f>SUM('Voted 1-Cent Local Option Fuel'!B12:M12)</f>
        <v>1282813.85</v>
      </c>
      <c r="F11" s="5">
        <f>SUM('Non-Voted Local Option Fuel '!B12:M12)</f>
        <v>7675251.079999999</v>
      </c>
      <c r="G11" s="5">
        <f>SUM('Addtional Local Option Fuel'!B12:M12)</f>
        <v>5752052.54</v>
      </c>
    </row>
    <row r="12" spans="1:7" ht="12.75">
      <c r="A12" s="4" t="s">
        <v>3</v>
      </c>
      <c r="B12" s="5">
        <f>SUM('Local Option Sales Tax Coll'!B13:M13)</f>
        <v>1313278.6900000002</v>
      </c>
      <c r="C12" s="5">
        <f>SUM('Tourist Development Tax'!N13)</f>
        <v>24363.079999999994</v>
      </c>
      <c r="D12" s="5">
        <f>SUM('Conv &amp; Tourist Impact'!N13)</f>
        <v>0</v>
      </c>
      <c r="E12" s="5">
        <f>SUM('Voted 1-Cent Local Option Fuel'!B13:M13)</f>
        <v>194343.91999999998</v>
      </c>
      <c r="F12" s="5">
        <f>SUM('Non-Voted Local Option Fuel '!B13:M13)</f>
        <v>1161601.04</v>
      </c>
      <c r="G12" s="5">
        <f>SUM('Addtional Local Option Fuel'!B13:M13)</f>
        <v>0</v>
      </c>
    </row>
    <row r="13" spans="1:7" ht="12.75">
      <c r="A13" s="4" t="s">
        <v>4</v>
      </c>
      <c r="B13" s="5">
        <f>SUM('Local Option Sales Tax Coll'!B14:M14)</f>
        <v>1303279.98</v>
      </c>
      <c r="C13" s="5">
        <f>SUM('Tourist Development Tax'!N14)</f>
        <v>8582659.29</v>
      </c>
      <c r="D13" s="5">
        <f>SUM('Conv &amp; Tourist Impact'!N14)</f>
        <v>0</v>
      </c>
      <c r="E13" s="5">
        <f>SUM('Voted 1-Cent Local Option Fuel'!B14:M14)</f>
        <v>1024805.1</v>
      </c>
      <c r="F13" s="5">
        <f>SUM('Non-Voted Local Option Fuel '!B14:M14)</f>
        <v>6176501.35</v>
      </c>
      <c r="G13" s="5">
        <f>SUM('Addtional Local Option Fuel'!B14:M14)</f>
        <v>0</v>
      </c>
    </row>
    <row r="14" spans="1:7" ht="12.75">
      <c r="A14" s="4" t="s">
        <v>5</v>
      </c>
      <c r="B14" s="5">
        <f>SUM('Local Option Sales Tax Coll'!B15:M15)</f>
        <v>1706159.8399999999</v>
      </c>
      <c r="C14" s="5">
        <f>SUM('Tourist Development Tax'!N15)</f>
        <v>102488.93999999999</v>
      </c>
      <c r="D14" s="5">
        <f>SUM('Conv &amp; Tourist Impact'!N15)</f>
        <v>0</v>
      </c>
      <c r="E14" s="5">
        <f>SUM('Voted 1-Cent Local Option Fuel'!B15:M15)</f>
        <v>32147.22</v>
      </c>
      <c r="F14" s="5">
        <f>SUM('Non-Voted Local Option Fuel '!B15:M15)</f>
        <v>1084355.95</v>
      </c>
      <c r="G14" s="5">
        <f>SUM('Addtional Local Option Fuel'!B15:M15)</f>
        <v>0</v>
      </c>
    </row>
    <row r="15" spans="1:7" ht="12.75">
      <c r="A15" s="4" t="s">
        <v>6</v>
      </c>
      <c r="B15" s="5">
        <f>SUM('Local Option Sales Tax Coll'!B16:M16)</f>
        <v>1173772.42</v>
      </c>
      <c r="C15" s="5">
        <f>SUM('Tourist Development Tax'!N16)</f>
        <v>7980413.379999999</v>
      </c>
      <c r="D15" s="5">
        <f>SUM('Conv &amp; Tourist Impact'!N16)</f>
        <v>0</v>
      </c>
      <c r="E15" s="5">
        <f>SUM('Voted 1-Cent Local Option Fuel'!B16:M16)</f>
        <v>356784.64</v>
      </c>
      <c r="F15" s="5">
        <f>SUM('Non-Voted Local Option Fuel '!B16:M16)</f>
        <v>16332142.11</v>
      </c>
      <c r="G15" s="5">
        <f>SUM('Addtional Local Option Fuel'!B16:M16)</f>
        <v>0</v>
      </c>
    </row>
    <row r="16" spans="1:7" ht="12.75">
      <c r="A16" s="4" t="s">
        <v>7</v>
      </c>
      <c r="B16" s="5">
        <f>SUM('Local Option Sales Tax Coll'!B17:M17)</f>
        <v>13653352.799999999</v>
      </c>
      <c r="C16" s="5">
        <f>SUM('Tourist Development Tax'!N17)</f>
        <v>35894543.38</v>
      </c>
      <c r="D16" s="5">
        <f>SUM('Conv &amp; Tourist Impact'!N17)</f>
        <v>0</v>
      </c>
      <c r="E16" s="5">
        <f>SUM('Voted 1-Cent Local Option Fuel'!B17:M17)</f>
        <v>8633288.170000002</v>
      </c>
      <c r="F16" s="5">
        <f>SUM('Non-Voted Local Option Fuel '!B17:M17)</f>
        <v>51623294.870000005</v>
      </c>
      <c r="G16" s="5">
        <f>SUM('Addtional Local Option Fuel'!B17:M17)</f>
        <v>39513112.55</v>
      </c>
    </row>
    <row r="17" spans="1:7" ht="12.75">
      <c r="A17" s="4" t="s">
        <v>8</v>
      </c>
      <c r="B17" s="5">
        <f>SUM('Local Option Sales Tax Coll'!B18:M18)</f>
        <v>706906.3899999999</v>
      </c>
      <c r="C17" s="5">
        <f>SUM('Tourist Development Tax'!N18)</f>
        <v>0</v>
      </c>
      <c r="D17" s="5">
        <f>SUM('Conv &amp; Tourist Impact'!N18)</f>
        <v>0</v>
      </c>
      <c r="E17" s="5">
        <f>SUM('Voted 1-Cent Local Option Fuel'!B18:M18)</f>
        <v>23551.36</v>
      </c>
      <c r="F17" s="5">
        <f>SUM('Non-Voted Local Option Fuel '!B18:M18)</f>
        <v>359134.98000000004</v>
      </c>
      <c r="G17" s="5">
        <f>SUM('Addtional Local Option Fuel'!B18:M18)</f>
        <v>0</v>
      </c>
    </row>
    <row r="18" spans="1:7" ht="12.75">
      <c r="A18" s="4" t="s">
        <v>9</v>
      </c>
      <c r="B18" s="5">
        <f>SUM('Local Option Sales Tax Coll'!B19:M19)</f>
        <v>16070591.08</v>
      </c>
      <c r="C18" s="5">
        <f>SUM('Tourist Development Tax'!N19)</f>
        <v>2051868.05</v>
      </c>
      <c r="D18" s="5">
        <f>SUM('Conv &amp; Tourist Impact'!N19)</f>
        <v>0</v>
      </c>
      <c r="E18" s="5">
        <f>SUM('Voted 1-Cent Local Option Fuel'!B19:M19)</f>
        <v>907587.32</v>
      </c>
      <c r="F18" s="5">
        <f>SUM('Non-Voted Local Option Fuel '!B19:M19)</f>
        <v>5424332.55</v>
      </c>
      <c r="G18" s="5">
        <f>SUM('Addtional Local Option Fuel'!B19:M19)</f>
        <v>3895419.0100000002</v>
      </c>
    </row>
    <row r="19" spans="1:7" ht="12.75">
      <c r="A19" s="4" t="s">
        <v>96</v>
      </c>
      <c r="B19" s="5">
        <f>SUM('Local Option Sales Tax Coll'!B20:M20)</f>
        <v>234470.02</v>
      </c>
      <c r="C19" s="5">
        <f>SUM('Tourist Development Tax'!N20)</f>
        <v>605061.54</v>
      </c>
      <c r="D19" s="5">
        <f>SUM('Conv &amp; Tourist Impact'!N20)</f>
        <v>0</v>
      </c>
      <c r="E19" s="5">
        <f>SUM('Voted 1-Cent Local Option Fuel'!B20:M20)</f>
        <v>562068.92</v>
      </c>
      <c r="F19" s="5">
        <f>SUM('Non-Voted Local Option Fuel '!B20:M20)</f>
        <v>3362508.8899999997</v>
      </c>
      <c r="G19" s="5">
        <f>SUM('Addtional Local Option Fuel'!B20:M20)</f>
        <v>2505988.66</v>
      </c>
    </row>
    <row r="20" spans="1:7" ht="12.75">
      <c r="A20" s="4" t="s">
        <v>10</v>
      </c>
      <c r="B20" s="5">
        <f>SUM('Local Option Sales Tax Coll'!B21:M21)</f>
        <v>14850687.559999999</v>
      </c>
      <c r="C20" s="5">
        <f>SUM('Tourist Development Tax'!N21)</f>
        <v>474774.01000000007</v>
      </c>
      <c r="D20" s="5">
        <f>SUM('Conv &amp; Tourist Impact'!N21)</f>
        <v>0</v>
      </c>
      <c r="E20" s="5">
        <f>SUM('Voted 1-Cent Local Option Fuel'!B21:M21)</f>
        <v>833256.01</v>
      </c>
      <c r="F20" s="5">
        <f>SUM('Non-Voted Local Option Fuel '!B21:M21)</f>
        <v>4985223.420000001</v>
      </c>
      <c r="G20" s="5">
        <f>SUM('Addtional Local Option Fuel'!B21:M21)</f>
        <v>0</v>
      </c>
    </row>
    <row r="21" spans="1:7" ht="12.75">
      <c r="A21" s="4" t="s">
        <v>11</v>
      </c>
      <c r="B21" s="5">
        <f>SUM('Local Option Sales Tax Coll'!B22:M22)</f>
        <v>393523.9</v>
      </c>
      <c r="C21" s="5">
        <f>SUM('Tourist Development Tax'!N22)</f>
        <v>12822333.26</v>
      </c>
      <c r="D21" s="5">
        <f>SUM('Conv &amp; Tourist Impact'!N22)</f>
        <v>0</v>
      </c>
      <c r="E21" s="5">
        <f>SUM('Voted 1-Cent Local Option Fuel'!B22:M22)</f>
        <v>1396401.6199999999</v>
      </c>
      <c r="F21" s="5">
        <f>SUM('Non-Voted Local Option Fuel '!B22:M22)</f>
        <v>8355433.4399999995</v>
      </c>
      <c r="G21" s="5">
        <f>SUM('Addtional Local Option Fuel'!B22:M22)</f>
        <v>6419614.8100000005</v>
      </c>
    </row>
    <row r="22" spans="1:7" ht="12.75">
      <c r="A22" s="4" t="s">
        <v>12</v>
      </c>
      <c r="B22" s="5">
        <f>SUM('Local Option Sales Tax Coll'!B23:M23)</f>
        <v>5832417.7299999995</v>
      </c>
      <c r="C22" s="5">
        <f>SUM('Tourist Development Tax'!N23)</f>
        <v>382942.18999999994</v>
      </c>
      <c r="D22" s="5">
        <f>SUM('Conv &amp; Tourist Impact'!N23)</f>
        <v>0</v>
      </c>
      <c r="E22" s="5">
        <f>SUM('Voted 1-Cent Local Option Fuel'!B23:M23)</f>
        <v>601444.8999999999</v>
      </c>
      <c r="F22" s="5">
        <f>SUM('Non-Voted Local Option Fuel '!B23:M23)</f>
        <v>3586961.1200000006</v>
      </c>
      <c r="G22" s="5">
        <f>SUM('Addtional Local Option Fuel'!B23:M23)</f>
        <v>0.6</v>
      </c>
    </row>
    <row r="23" spans="1:7" ht="12.75">
      <c r="A23" s="4" t="s">
        <v>128</v>
      </c>
      <c r="B23" s="5">
        <f>SUM('Local Option Sales Tax Coll'!B24:M24)</f>
        <v>312585386.08</v>
      </c>
      <c r="C23" s="5">
        <f>SUM('Tourist Development Tax'!N24)</f>
        <v>24754911.4775</v>
      </c>
      <c r="D23" s="5">
        <f>SUM('Conv &amp; Tourist Impact'!N24)</f>
        <v>41258185.8525</v>
      </c>
      <c r="E23" s="5">
        <f>SUM('Voted 1-Cent Local Option Fuel'!B24:M24)</f>
        <v>10876056.54</v>
      </c>
      <c r="F23" s="5">
        <f>SUM('Non-Voted Local Option Fuel '!B24:M24)</f>
        <v>64969843.92999999</v>
      </c>
      <c r="G23" s="5">
        <f>SUM('Addtional Local Option Fuel'!B24:M24)</f>
        <v>28901715.47</v>
      </c>
    </row>
    <row r="24" spans="1:7" ht="12.75">
      <c r="A24" s="4" t="s">
        <v>13</v>
      </c>
      <c r="B24" s="5">
        <f>SUM('Local Option Sales Tax Coll'!B25:M25)</f>
        <v>1547512.3</v>
      </c>
      <c r="C24" s="5">
        <f>SUM('Tourist Development Tax'!N25)</f>
        <v>0</v>
      </c>
      <c r="D24" s="5">
        <f>SUM('Conv &amp; Tourist Impact'!N25)</f>
        <v>0</v>
      </c>
      <c r="E24" s="5">
        <f>SUM('Voted 1-Cent Local Option Fuel'!B25:M25)</f>
        <v>146746.99</v>
      </c>
      <c r="F24" s="5">
        <f>SUM('Non-Voted Local Option Fuel '!B25:M25)</f>
        <v>873777.05</v>
      </c>
      <c r="G24" s="5">
        <f>SUM('Addtional Local Option Fuel'!B25:M25)</f>
        <v>555096.29</v>
      </c>
    </row>
    <row r="25" spans="1:7" ht="12.75">
      <c r="A25" s="4" t="s">
        <v>14</v>
      </c>
      <c r="B25" s="5">
        <f>SUM('Local Option Sales Tax Coll'!B26:M26)</f>
        <v>601139.04</v>
      </c>
      <c r="C25" s="5">
        <f>SUM('Tourist Development Tax'!N26)</f>
        <v>0</v>
      </c>
      <c r="D25" s="5">
        <f>SUM('Conv &amp; Tourist Impact'!N26)</f>
        <v>0</v>
      </c>
      <c r="E25" s="5">
        <f>SUM('Voted 1-Cent Local Option Fuel'!B26:M26)</f>
        <v>31403.39</v>
      </c>
      <c r="F25" s="5">
        <f>SUM('Non-Voted Local Option Fuel '!B26:M26)</f>
        <v>526518.01</v>
      </c>
      <c r="G25" s="5">
        <f>SUM('Addtional Local Option Fuel'!B26:M26)</f>
        <v>0</v>
      </c>
    </row>
    <row r="26" spans="1:7" ht="12.75">
      <c r="A26" s="4" t="s">
        <v>15</v>
      </c>
      <c r="B26" s="5">
        <f>SUM('Local Option Sales Tax Coll'!B27:M27)</f>
        <v>117288928.91999999</v>
      </c>
      <c r="C26" s="5">
        <f>SUM('Tourist Development Tax'!N27)</f>
        <v>9812620.366666667</v>
      </c>
      <c r="D26" s="5">
        <f>SUM('Conv &amp; Tourist Impact'!N27)</f>
        <v>4906310.163333333</v>
      </c>
      <c r="E26" s="5">
        <f>SUM('Voted 1-Cent Local Option Fuel'!B27:M27)</f>
        <v>1149484.1600000001</v>
      </c>
      <c r="F26" s="5">
        <f>SUM('Non-Voted Local Option Fuel '!B27:M27)</f>
        <v>32547104.57</v>
      </c>
      <c r="G26" s="5">
        <f>SUM('Addtional Local Option Fuel'!B27:M27)</f>
        <v>0</v>
      </c>
    </row>
    <row r="27" spans="1:7" ht="12.75">
      <c r="A27" s="4" t="s">
        <v>16</v>
      </c>
      <c r="B27" s="5">
        <f>SUM('Local Option Sales Tax Coll'!B28:M28)</f>
        <v>49672915.81</v>
      </c>
      <c r="C27" s="5">
        <f>SUM('Tourist Development Tax'!N28)</f>
        <v>5301706.890000001</v>
      </c>
      <c r="D27" s="5">
        <f>SUM('Conv &amp; Tourist Impact'!N28)</f>
        <v>0</v>
      </c>
      <c r="E27" s="5">
        <f>SUM('Voted 1-Cent Local Option Fuel'!B28:M28)</f>
        <v>1584065.78</v>
      </c>
      <c r="F27" s="5">
        <f>SUM('Non-Voted Local Option Fuel '!B28:M28)</f>
        <v>9463702.43</v>
      </c>
      <c r="G27" s="5">
        <f>SUM('Addtional Local Option Fuel'!B28:M28)</f>
        <v>0</v>
      </c>
    </row>
    <row r="28" spans="1:7" ht="12.75">
      <c r="A28" s="4" t="s">
        <v>17</v>
      </c>
      <c r="B28" s="5">
        <f>SUM('Local Option Sales Tax Coll'!B29:M29)</f>
        <v>6108474.98</v>
      </c>
      <c r="C28" s="5">
        <f>SUM('Tourist Development Tax'!N29)</f>
        <v>807736.3300000001</v>
      </c>
      <c r="D28" s="5">
        <f>SUM('Conv &amp; Tourist Impact'!N29)</f>
        <v>0</v>
      </c>
      <c r="E28" s="5">
        <f>SUM('Voted 1-Cent Local Option Fuel'!B29:M29)</f>
        <v>382989.72</v>
      </c>
      <c r="F28" s="5">
        <f>SUM('Non-Voted Local Option Fuel '!B29:M29)</f>
        <v>2291497.5700000003</v>
      </c>
      <c r="G28" s="5">
        <f>SUM('Addtional Local Option Fuel'!B29:M29)</f>
        <v>0</v>
      </c>
    </row>
    <row r="29" spans="1:7" ht="12.75">
      <c r="A29" s="4" t="s">
        <v>18</v>
      </c>
      <c r="B29" s="5">
        <f>SUM('Local Option Sales Tax Coll'!B30:M30)</f>
        <v>1238603.41</v>
      </c>
      <c r="C29" s="5">
        <f>SUM('Tourist Development Tax'!N30)</f>
        <v>747725.2099999998</v>
      </c>
      <c r="D29" s="5">
        <f>SUM('Conv &amp; Tourist Impact'!N30)</f>
        <v>0</v>
      </c>
      <c r="E29" s="5">
        <f>SUM('Voted 1-Cent Local Option Fuel'!B30:M30)</f>
        <v>14229.779999999999</v>
      </c>
      <c r="F29" s="5">
        <f>SUM('Non-Voted Local Option Fuel '!B30:M30)</f>
        <v>364751.96</v>
      </c>
      <c r="G29" s="5">
        <f>SUM('Addtional Local Option Fuel'!B30:M30)</f>
        <v>0</v>
      </c>
    </row>
    <row r="30" spans="1:7" ht="12.75">
      <c r="A30" s="4" t="s">
        <v>19</v>
      </c>
      <c r="B30" s="5">
        <f>SUM('Local Option Sales Tax Coll'!B31:M31)</f>
        <v>2713321.1</v>
      </c>
      <c r="C30" s="5">
        <f>SUM('Tourist Development Tax'!N31)</f>
        <v>87552.03000000001</v>
      </c>
      <c r="D30" s="5">
        <f>SUM('Conv &amp; Tourist Impact'!N31)</f>
        <v>0</v>
      </c>
      <c r="E30" s="5">
        <f>SUM('Voted 1-Cent Local Option Fuel'!B31:M31)</f>
        <v>283477.35</v>
      </c>
      <c r="F30" s="5">
        <f>SUM('Non-Voted Local Option Fuel '!B31:M31)</f>
        <v>3329302.69</v>
      </c>
      <c r="G30" s="5">
        <f>SUM('Addtional Local Option Fuel'!B31:M31)</f>
        <v>0</v>
      </c>
    </row>
    <row r="31" spans="1:7" ht="12.75">
      <c r="A31" s="4" t="s">
        <v>20</v>
      </c>
      <c r="B31" s="5">
        <f>SUM('Local Option Sales Tax Coll'!B32:M32)</f>
        <v>440863.67000000004</v>
      </c>
      <c r="C31" s="5">
        <f>SUM('Tourist Development Tax'!N32)</f>
        <v>20587.139999999996</v>
      </c>
      <c r="D31" s="5">
        <f>SUM('Conv &amp; Tourist Impact'!N32)</f>
        <v>0</v>
      </c>
      <c r="E31" s="5">
        <f>SUM('Voted 1-Cent Local Option Fuel'!B32:M32)</f>
        <v>84457.05</v>
      </c>
      <c r="F31" s="5">
        <f>SUM('Non-Voted Local Option Fuel '!B32:M32)</f>
        <v>504754.45999999996</v>
      </c>
      <c r="G31" s="5">
        <f>SUM('Addtional Local Option Fuel'!B32:M32)</f>
        <v>0</v>
      </c>
    </row>
    <row r="32" spans="1:7" ht="12.75">
      <c r="A32" s="4" t="s">
        <v>21</v>
      </c>
      <c r="B32" s="5">
        <f>SUM('Local Option Sales Tax Coll'!B33:M33)</f>
        <v>222094.68999999997</v>
      </c>
      <c r="C32" s="5">
        <f>SUM('Tourist Development Tax'!N33)</f>
        <v>5829.74</v>
      </c>
      <c r="D32" s="5">
        <f>SUM('Conv &amp; Tourist Impact'!N33)</f>
        <v>0</v>
      </c>
      <c r="E32" s="5">
        <f>SUM('Voted 1-Cent Local Option Fuel'!B33:M33)</f>
        <v>49598.36000000001</v>
      </c>
      <c r="F32" s="5">
        <f>SUM('Non-Voted Local Option Fuel '!B33:M33)</f>
        <v>293438.51999999996</v>
      </c>
      <c r="G32" s="5">
        <f>SUM('Addtional Local Option Fuel'!B33:M33)</f>
        <v>0</v>
      </c>
    </row>
    <row r="33" spans="1:7" ht="12.75">
      <c r="A33" s="4" t="s">
        <v>22</v>
      </c>
      <c r="B33" s="5">
        <f>SUM('Local Option Sales Tax Coll'!B34:M34)</f>
        <v>857513.9299999999</v>
      </c>
      <c r="C33" s="5">
        <f>SUM('Tourist Development Tax'!N34)</f>
        <v>679081.4199999999</v>
      </c>
      <c r="D33" s="5">
        <f>SUM('Conv &amp; Tourist Impact'!N34)</f>
        <v>0</v>
      </c>
      <c r="E33" s="5">
        <f>SUM('Voted 1-Cent Local Option Fuel'!B34:M34)</f>
        <v>63678.729999999996</v>
      </c>
      <c r="F33" s="5">
        <f>SUM('Non-Voted Local Option Fuel '!B34:M34)</f>
        <v>380960.93</v>
      </c>
      <c r="G33" s="5">
        <f>SUM('Addtional Local Option Fuel'!B34:M34)</f>
        <v>0</v>
      </c>
    </row>
    <row r="34" spans="1:7" ht="12.75">
      <c r="A34" s="4" t="s">
        <v>23</v>
      </c>
      <c r="B34" s="5">
        <f>SUM('Local Option Sales Tax Coll'!B35:M35)</f>
        <v>433807.35</v>
      </c>
      <c r="C34" s="5">
        <f>SUM('Tourist Development Tax'!N35)</f>
        <v>32858.71</v>
      </c>
      <c r="D34" s="5">
        <f>SUM('Conv &amp; Tourist Impact'!N35)</f>
        <v>0</v>
      </c>
      <c r="E34" s="5">
        <f>SUM('Voted 1-Cent Local Option Fuel'!B35:M35)</f>
        <v>73080.56000000001</v>
      </c>
      <c r="F34" s="5">
        <f>SUM('Non-Voted Local Option Fuel '!B35:M35)</f>
        <v>944773.6599999999</v>
      </c>
      <c r="G34" s="5">
        <f>SUM('Addtional Local Option Fuel'!B35:M35)</f>
        <v>0</v>
      </c>
    </row>
    <row r="35" spans="1:7" ht="12.75">
      <c r="A35" s="4" t="s">
        <v>24</v>
      </c>
      <c r="B35" s="5">
        <f>SUM('Local Option Sales Tax Coll'!B36:M36)</f>
        <v>1282635.5</v>
      </c>
      <c r="C35" s="5">
        <f>SUM('Tourist Development Tax'!N36)</f>
        <v>0</v>
      </c>
      <c r="D35" s="5">
        <f>SUM('Conv &amp; Tourist Impact'!N36)</f>
        <v>0</v>
      </c>
      <c r="E35" s="5">
        <f>SUM('Voted 1-Cent Local Option Fuel'!B36:M36)</f>
        <v>174898.92</v>
      </c>
      <c r="F35" s="5">
        <f>SUM('Non-Voted Local Option Fuel '!B36:M36)</f>
        <v>1041921.96</v>
      </c>
      <c r="G35" s="5">
        <f>SUM('Addtional Local Option Fuel'!B36:M36)</f>
        <v>686822.62</v>
      </c>
    </row>
    <row r="36" spans="1:7" ht="12.75">
      <c r="A36" s="4" t="s">
        <v>25</v>
      </c>
      <c r="B36" s="5">
        <f>SUM('Local Option Sales Tax Coll'!B37:M37)</f>
        <v>2091784.4200000002</v>
      </c>
      <c r="C36" s="5">
        <f>SUM('Tourist Development Tax'!N37)</f>
        <v>102048.8</v>
      </c>
      <c r="D36" s="5">
        <f>SUM('Conv &amp; Tourist Impact'!N37)</f>
        <v>0</v>
      </c>
      <c r="E36" s="5">
        <f>SUM('Voted 1-Cent Local Option Fuel'!B37:M37)</f>
        <v>247152.00999999998</v>
      </c>
      <c r="F36" s="5">
        <f>SUM('Non-Voted Local Option Fuel '!B37:M37)</f>
        <v>1464677.75</v>
      </c>
      <c r="G36" s="5">
        <f>SUM('Addtional Local Option Fuel'!B37:M37)</f>
        <v>312216.5</v>
      </c>
    </row>
    <row r="37" spans="1:7" ht="12.75">
      <c r="A37" s="4" t="s">
        <v>26</v>
      </c>
      <c r="B37" s="5">
        <f>SUM('Local Option Sales Tax Coll'!B38:M38)</f>
        <v>6114069.91</v>
      </c>
      <c r="C37" s="5">
        <f>SUM('Tourist Development Tax'!N38)</f>
        <v>344500.08999999997</v>
      </c>
      <c r="D37" s="5">
        <f>SUM('Conv &amp; Tourist Impact'!N38)</f>
        <v>0</v>
      </c>
      <c r="E37" s="5">
        <f>SUM('Voted 1-Cent Local Option Fuel'!B38:M38)</f>
        <v>853578.7899999999</v>
      </c>
      <c r="F37" s="5">
        <f>SUM('Non-Voted Local Option Fuel '!B38:M38)</f>
        <v>5102059.859999999</v>
      </c>
      <c r="G37" s="5">
        <f>SUM('Addtional Local Option Fuel'!B38:M38)</f>
        <v>1483335.46</v>
      </c>
    </row>
    <row r="38" spans="1:7" ht="12.75">
      <c r="A38" s="4" t="s">
        <v>27</v>
      </c>
      <c r="B38" s="5">
        <f>SUM('Local Option Sales Tax Coll'!B39:M39)</f>
        <v>7648658.260000002</v>
      </c>
      <c r="C38" s="5">
        <f>SUM('Tourist Development Tax'!N39)</f>
        <v>320193.44999999995</v>
      </c>
      <c r="D38" s="5">
        <f>SUM('Conv &amp; Tourist Impact'!N39)</f>
        <v>0</v>
      </c>
      <c r="E38" s="5">
        <f>SUM('Voted 1-Cent Local Option Fuel'!B39:M39)</f>
        <v>516340.22</v>
      </c>
      <c r="F38" s="5">
        <f>SUM('Non-Voted Local Option Fuel '!B39:M39)</f>
        <v>3074791.1699999995</v>
      </c>
      <c r="G38" s="5">
        <f>SUM('Addtional Local Option Fuel'!B39:M39)</f>
        <v>2004368.5</v>
      </c>
    </row>
    <row r="39" spans="1:7" ht="12.75">
      <c r="A39" s="4" t="s">
        <v>28</v>
      </c>
      <c r="B39" s="5">
        <f>SUM('Local Option Sales Tax Coll'!B40:M40)</f>
        <v>159995510.99999997</v>
      </c>
      <c r="C39" s="5">
        <f>SUM('Tourist Development Tax'!N40)</f>
        <v>19338747.32</v>
      </c>
      <c r="D39" s="5">
        <f>SUM('Conv &amp; Tourist Impact'!N40)</f>
        <v>0</v>
      </c>
      <c r="E39" s="5">
        <f>SUM('Voted 1-Cent Local Option Fuel'!B40:M40)</f>
        <v>6661249.700000001</v>
      </c>
      <c r="F39" s="5">
        <f>SUM('Non-Voted Local Option Fuel '!B40:M40)</f>
        <v>39806523.04000001</v>
      </c>
      <c r="G39" s="5">
        <f>SUM('Addtional Local Option Fuel'!B40:M40)</f>
        <v>0</v>
      </c>
    </row>
    <row r="40" spans="1:7" ht="12.75">
      <c r="A40" s="4" t="s">
        <v>29</v>
      </c>
      <c r="B40" s="5">
        <f>SUM('Local Option Sales Tax Coll'!B41:M41)</f>
        <v>631206.95</v>
      </c>
      <c r="C40" s="5">
        <f>SUM('Tourist Development Tax'!N41)</f>
        <v>9552.12</v>
      </c>
      <c r="D40" s="5">
        <f>SUM('Conv &amp; Tourist Impact'!N41)</f>
        <v>0</v>
      </c>
      <c r="E40" s="5">
        <f>SUM('Voted 1-Cent Local Option Fuel'!B41:M41)</f>
        <v>119308.01999999999</v>
      </c>
      <c r="F40" s="5">
        <f>SUM('Non-Voted Local Option Fuel '!B41:M41)</f>
        <v>710729.6499999999</v>
      </c>
      <c r="G40" s="5">
        <f>SUM('Addtional Local Option Fuel'!B41:M41)</f>
        <v>0</v>
      </c>
    </row>
    <row r="41" spans="1:7" ht="12.75">
      <c r="A41" s="4" t="s">
        <v>30</v>
      </c>
      <c r="B41" s="5">
        <f>SUM('Local Option Sales Tax Coll'!B42:M42)</f>
        <v>15602844.2</v>
      </c>
      <c r="C41" s="5">
        <f>SUM('Tourist Development Tax'!N42)</f>
        <v>1362648.5199999998</v>
      </c>
      <c r="D41" s="5">
        <f>SUM('Conv &amp; Tourist Impact'!N42)</f>
        <v>0</v>
      </c>
      <c r="E41" s="5">
        <f>SUM('Voted 1-Cent Local Option Fuel'!B42:M42)</f>
        <v>180190.99</v>
      </c>
      <c r="F41" s="5">
        <f>SUM('Non-Voted Local Option Fuel '!B42:M42)</f>
        <v>4784562.03</v>
      </c>
      <c r="G41" s="5">
        <f>SUM('Addtional Local Option Fuel'!B42:M42)</f>
        <v>0</v>
      </c>
    </row>
    <row r="42" spans="1:7" ht="12.75">
      <c r="A42" s="4" t="s">
        <v>31</v>
      </c>
      <c r="B42" s="5">
        <f>SUM('Local Option Sales Tax Coll'!B43:M43)</f>
        <v>5015293.0200000005</v>
      </c>
      <c r="C42" s="5">
        <f>SUM('Tourist Development Tax'!N43)</f>
        <v>260079.66999999998</v>
      </c>
      <c r="D42" s="5">
        <f>SUM('Conv &amp; Tourist Impact'!N43)</f>
        <v>0</v>
      </c>
      <c r="E42" s="5">
        <f>SUM('Voted 1-Cent Local Option Fuel'!B43:M43)</f>
        <v>544098.9800000001</v>
      </c>
      <c r="F42" s="5">
        <f>SUM('Non-Voted Local Option Fuel '!B43:M43)</f>
        <v>3229571.24</v>
      </c>
      <c r="G42" s="5">
        <f>SUM('Addtional Local Option Fuel'!B43:M43)</f>
        <v>0</v>
      </c>
    </row>
    <row r="43" spans="1:7" ht="12.75">
      <c r="A43" s="4" t="s">
        <v>32</v>
      </c>
      <c r="B43" s="5">
        <f>SUM('Local Option Sales Tax Coll'!B44:M44)</f>
        <v>643250.4400000001</v>
      </c>
      <c r="C43" s="5">
        <f>SUM('Tourist Development Tax'!N44)</f>
        <v>28181.68</v>
      </c>
      <c r="D43" s="5">
        <f>SUM('Conv &amp; Tourist Impact'!N44)</f>
        <v>0</v>
      </c>
      <c r="E43" s="5">
        <f>SUM('Voted 1-Cent Local Option Fuel'!B44:M44)</f>
        <v>135395.11</v>
      </c>
      <c r="F43" s="5">
        <f>SUM('Non-Voted Local Option Fuel '!B44:M44)</f>
        <v>802410.48</v>
      </c>
      <c r="G43" s="5">
        <f>SUM('Addtional Local Option Fuel'!B44:M44)</f>
        <v>0</v>
      </c>
    </row>
    <row r="44" spans="1:7" ht="12.75">
      <c r="A44" s="4" t="s">
        <v>33</v>
      </c>
      <c r="B44" s="5">
        <f>SUM('Local Option Sales Tax Coll'!B45:M45)</f>
        <v>207187.78999999998</v>
      </c>
      <c r="C44" s="5">
        <f>SUM('Tourist Development Tax'!N45)</f>
        <v>0</v>
      </c>
      <c r="D44" s="5">
        <f>SUM('Conv &amp; Tourist Impact'!N45)</f>
        <v>0</v>
      </c>
      <c r="E44" s="5">
        <f>SUM('Voted 1-Cent Local Option Fuel'!B45:M45)</f>
        <v>11916.42</v>
      </c>
      <c r="F44" s="5">
        <f>SUM('Non-Voted Local Option Fuel '!B45:M45)</f>
        <v>186433.51</v>
      </c>
      <c r="G44" s="5">
        <f>SUM('Addtional Local Option Fuel'!B45:M45)</f>
        <v>0</v>
      </c>
    </row>
    <row r="45" spans="1:7" ht="12.75">
      <c r="A45" s="4" t="s">
        <v>34</v>
      </c>
      <c r="B45" s="5">
        <f>SUM('Local Option Sales Tax Coll'!B46:M46)</f>
        <v>25586954.21</v>
      </c>
      <c r="C45" s="5">
        <f>SUM('Tourist Development Tax'!N46)</f>
        <v>1967888.7200000002</v>
      </c>
      <c r="D45" s="5">
        <f>SUM('Conv &amp; Tourist Impact'!N46)</f>
        <v>0</v>
      </c>
      <c r="E45" s="5">
        <f>SUM('Voted 1-Cent Local Option Fuel'!B46:M46)</f>
        <v>1424651.1500000001</v>
      </c>
      <c r="F45" s="5">
        <f>SUM('Non-Voted Local Option Fuel '!B46:M46)</f>
        <v>8524325.91</v>
      </c>
      <c r="G45" s="5">
        <f>SUM('Addtional Local Option Fuel'!B46:M46)</f>
        <v>0</v>
      </c>
    </row>
    <row r="46" spans="1:7" ht="12.75">
      <c r="A46" s="4" t="s">
        <v>35</v>
      </c>
      <c r="B46" s="5">
        <f>SUM('Local Option Sales Tax Coll'!B47:M47)</f>
        <v>1839321.5799999998</v>
      </c>
      <c r="C46" s="5">
        <f>SUM('Tourist Development Tax'!N47)</f>
        <v>22249526.849999998</v>
      </c>
      <c r="D46" s="5">
        <f>SUM('Conv &amp; Tourist Impact'!N47)</f>
        <v>0</v>
      </c>
      <c r="E46" s="5">
        <f>SUM('Voted 1-Cent Local Option Fuel'!B47:M47)</f>
        <v>3089992.09</v>
      </c>
      <c r="F46" s="5">
        <f>SUM('Non-Voted Local Option Fuel '!B47:M47)</f>
        <v>18482741.05</v>
      </c>
      <c r="G46" s="5">
        <f>SUM('Addtional Local Option Fuel'!B47:M47)</f>
        <v>13849772.06</v>
      </c>
    </row>
    <row r="47" spans="1:7" ht="12.75">
      <c r="A47" s="4" t="s">
        <v>36</v>
      </c>
      <c r="B47" s="5">
        <f>SUM('Local Option Sales Tax Coll'!B48:M48)</f>
        <v>45728940.54</v>
      </c>
      <c r="C47" s="5">
        <f>SUM('Tourist Development Tax'!N48)</f>
        <v>3135345.44</v>
      </c>
      <c r="D47" s="5">
        <f>SUM('Conv &amp; Tourist Impact'!N48)</f>
        <v>0</v>
      </c>
      <c r="E47" s="5">
        <f>SUM('Voted 1-Cent Local Option Fuel'!B48:M48)</f>
        <v>1324878.76</v>
      </c>
      <c r="F47" s="5">
        <f>SUM('Non-Voted Local Option Fuel '!B48:M48)</f>
        <v>7925067.610000001</v>
      </c>
      <c r="G47" s="5">
        <f>SUM('Addtional Local Option Fuel'!B48:M48)</f>
        <v>0</v>
      </c>
    </row>
    <row r="48" spans="1:7" ht="12.75">
      <c r="A48" s="4" t="s">
        <v>37</v>
      </c>
      <c r="B48" s="5">
        <f>SUM('Local Option Sales Tax Coll'!B49:M49)</f>
        <v>2443936.03</v>
      </c>
      <c r="C48" s="5">
        <f>SUM('Tourist Development Tax'!N49)</f>
        <v>147119.74</v>
      </c>
      <c r="D48" s="5">
        <f>SUM('Conv &amp; Tourist Impact'!N49)</f>
        <v>0</v>
      </c>
      <c r="E48" s="5">
        <f>SUM('Voted 1-Cent Local Option Fuel'!B49:M49)</f>
        <v>49530.66000000001</v>
      </c>
      <c r="F48" s="5">
        <f>SUM('Non-Voted Local Option Fuel '!B49:M49)</f>
        <v>1303284.46</v>
      </c>
      <c r="G48" s="5">
        <f>SUM('Addtional Local Option Fuel'!B49:M49)</f>
        <v>0</v>
      </c>
    </row>
    <row r="49" spans="1:7" ht="12.75">
      <c r="A49" s="4" t="s">
        <v>38</v>
      </c>
      <c r="B49" s="5">
        <f>SUM('Local Option Sales Tax Coll'!B50:M50)</f>
        <v>194886.90999999997</v>
      </c>
      <c r="C49" s="5">
        <f>SUM('Tourist Development Tax'!N50)</f>
        <v>0</v>
      </c>
      <c r="D49" s="5">
        <f>SUM('Conv &amp; Tourist Impact'!N50)</f>
        <v>0</v>
      </c>
      <c r="E49" s="5">
        <f>SUM('Voted 1-Cent Local Option Fuel'!B50:M50)</f>
        <v>49527.43</v>
      </c>
      <c r="F49" s="5">
        <f>SUM('Non-Voted Local Option Fuel '!B50:M50)</f>
        <v>294095.03</v>
      </c>
      <c r="G49" s="5">
        <f>SUM('Addtional Local Option Fuel'!B50:M50)</f>
        <v>0</v>
      </c>
    </row>
    <row r="50" spans="1:7" ht="12.75">
      <c r="A50" s="4" t="s">
        <v>39</v>
      </c>
      <c r="B50" s="5">
        <f>SUM('Local Option Sales Tax Coll'!B51:M51)</f>
        <v>1120527.49</v>
      </c>
      <c r="C50" s="5">
        <f>SUM('Tourist Development Tax'!N51)</f>
        <v>79672.73999999999</v>
      </c>
      <c r="D50" s="5">
        <f>SUM('Conv &amp; Tourist Impact'!N51)</f>
        <v>0</v>
      </c>
      <c r="E50" s="5">
        <f>SUM('Voted 1-Cent Local Option Fuel'!B51:M51)</f>
        <v>188667.47999999995</v>
      </c>
      <c r="F50" s="5">
        <f>SUM('Non-Voted Local Option Fuel '!B51:M51)</f>
        <v>1752993.77</v>
      </c>
      <c r="G50" s="5">
        <f>SUM('Addtional Local Option Fuel'!B51:M51)</f>
        <v>0</v>
      </c>
    </row>
    <row r="51" spans="1:7" ht="12.75">
      <c r="A51" s="4" t="s">
        <v>40</v>
      </c>
      <c r="B51" s="5">
        <f>SUM('Local Option Sales Tax Coll'!B52:M52)</f>
        <v>18086570.75</v>
      </c>
      <c r="C51" s="5">
        <f>SUM('Tourist Development Tax'!N52)</f>
        <v>4970580.9799999995</v>
      </c>
      <c r="D51" s="5">
        <f>SUM('Conv &amp; Tourist Impact'!N52)</f>
        <v>0</v>
      </c>
      <c r="E51" s="5">
        <f>SUM('Voted 1-Cent Local Option Fuel'!B52:M52)</f>
        <v>1535975.0100000002</v>
      </c>
      <c r="F51" s="5">
        <f>SUM('Non-Voted Local Option Fuel '!B52:M52)</f>
        <v>9182110.42</v>
      </c>
      <c r="G51" s="5">
        <f>SUM('Addtional Local Option Fuel'!B52:M52)</f>
        <v>6827671.370000001</v>
      </c>
    </row>
    <row r="52" spans="1:7" ht="12.75">
      <c r="A52" s="4" t="s">
        <v>41</v>
      </c>
      <c r="B52" s="5">
        <f>SUM('Local Option Sales Tax Coll'!B53:M53)</f>
        <v>16394407.709999997</v>
      </c>
      <c r="C52" s="5">
        <f>SUM('Tourist Development Tax'!N53)</f>
        <v>885927.9600000001</v>
      </c>
      <c r="D52" s="5">
        <f>SUM('Conv &amp; Tourist Impact'!N53)</f>
        <v>0</v>
      </c>
      <c r="E52" s="5">
        <f>SUM('Voted 1-Cent Local Option Fuel'!B53:M53)</f>
        <v>2228211.77</v>
      </c>
      <c r="F52" s="5">
        <f>SUM('Non-Voted Local Option Fuel '!B53:M53)</f>
        <v>13293518.86</v>
      </c>
      <c r="G52" s="5">
        <f>SUM('Addtional Local Option Fuel'!B53:M53)</f>
        <v>0</v>
      </c>
    </row>
    <row r="53" spans="1:7" ht="12.75">
      <c r="A53" s="4" t="s">
        <v>42</v>
      </c>
      <c r="B53" s="5">
        <f>SUM('Local Option Sales Tax Coll'!B54:M54)</f>
        <v>10528711.44</v>
      </c>
      <c r="C53" s="5">
        <f>SUM('Tourist Development Tax'!N54)</f>
        <v>1019170.57</v>
      </c>
      <c r="D53" s="5">
        <f>SUM('Conv &amp; Tourist Impact'!N54)</f>
        <v>0</v>
      </c>
      <c r="E53" s="5">
        <f>SUM('Voted 1-Cent Local Option Fuel'!B54:M54)</f>
        <v>799729.0500000002</v>
      </c>
      <c r="F53" s="5">
        <f>SUM('Non-Voted Local Option Fuel '!B54:M54)</f>
        <v>4785945.11</v>
      </c>
      <c r="G53" s="5">
        <f>SUM('Addtional Local Option Fuel'!B54:M54)</f>
        <v>3649304.23</v>
      </c>
    </row>
    <row r="54" spans="1:7" ht="12.75">
      <c r="A54" s="4" t="s">
        <v>43</v>
      </c>
      <c r="B54" s="5">
        <f>SUM('Local Option Sales Tax Coll'!B55:M55)</f>
        <v>32776014.820000004</v>
      </c>
      <c r="C54" s="5">
        <f>SUM('Tourist Development Tax'!N55)</f>
        <v>14386832.709999999</v>
      </c>
      <c r="D54" s="5">
        <f>SUM('Conv &amp; Tourist Impact'!N55)</f>
        <v>4794555.52</v>
      </c>
      <c r="E54" s="5">
        <f>SUM('Voted 1-Cent Local Option Fuel'!B55:M55)</f>
        <v>45486.96</v>
      </c>
      <c r="F54" s="5">
        <f>SUM('Non-Voted Local Option Fuel '!B55:M55)</f>
        <v>3203467.3</v>
      </c>
      <c r="G54" s="5">
        <f>SUM('Addtional Local Option Fuel'!B55:M55)</f>
        <v>0</v>
      </c>
    </row>
    <row r="55" spans="1:7" ht="12.75">
      <c r="A55" s="4" t="s">
        <v>44</v>
      </c>
      <c r="B55" s="5">
        <f>SUM('Local Option Sales Tax Coll'!B56:M56)</f>
        <v>6644467.339999999</v>
      </c>
      <c r="C55" s="5">
        <f>SUM('Tourist Development Tax'!N56)</f>
        <v>1873733.1199999999</v>
      </c>
      <c r="D55" s="5">
        <f>SUM('Conv &amp; Tourist Impact'!N56)</f>
        <v>0</v>
      </c>
      <c r="E55" s="5">
        <f>SUM('Voted 1-Cent Local Option Fuel'!B56:M56)</f>
        <v>423727.97000000003</v>
      </c>
      <c r="F55" s="5">
        <f>SUM('Non-Voted Local Option Fuel '!B56:M56)</f>
        <v>2528691.9499999997</v>
      </c>
      <c r="G55" s="5">
        <f>SUM('Addtional Local Option Fuel'!B56:M56)</f>
        <v>98147.52</v>
      </c>
    </row>
    <row r="56" spans="1:7" ht="12.75">
      <c r="A56" s="4" t="s">
        <v>45</v>
      </c>
      <c r="B56" s="5">
        <f>SUM('Local Option Sales Tax Coll'!B57:M57)</f>
        <v>950838.4199999998</v>
      </c>
      <c r="C56" s="5">
        <f>SUM('Tourist Development Tax'!N57)</f>
        <v>10340392.149999999</v>
      </c>
      <c r="D56" s="5">
        <f>SUM('Conv &amp; Tourist Impact'!N57)</f>
        <v>0</v>
      </c>
      <c r="E56" s="5">
        <f>SUM('Voted 1-Cent Local Option Fuel'!B57:M57)</f>
        <v>980415.11</v>
      </c>
      <c r="F56" s="5">
        <f>SUM('Non-Voted Local Option Fuel '!B57:M57)</f>
        <v>5869717.16</v>
      </c>
      <c r="G56" s="5">
        <f>SUM('Addtional Local Option Fuel'!B57:M57)</f>
        <v>0</v>
      </c>
    </row>
    <row r="57" spans="1:7" ht="12.75">
      <c r="A57" s="4" t="s">
        <v>46</v>
      </c>
      <c r="B57" s="5">
        <f>SUM('Local Option Sales Tax Coll'!B58:M58)</f>
        <v>3252949.4899999993</v>
      </c>
      <c r="C57" s="5">
        <f>SUM('Tourist Development Tax'!N58)</f>
        <v>156776.27000000002</v>
      </c>
      <c r="D57" s="5">
        <f>SUM('Conv &amp; Tourist Impact'!N58)</f>
        <v>0</v>
      </c>
      <c r="E57" s="5">
        <f>SUM('Voted 1-Cent Local Option Fuel'!B58:M58)</f>
        <v>347046.96</v>
      </c>
      <c r="F57" s="5">
        <f>SUM('Non-Voted Local Option Fuel '!B58:M58)</f>
        <v>2069760.33</v>
      </c>
      <c r="G57" s="5">
        <f>SUM('Addtional Local Option Fuel'!B58:M58)</f>
        <v>1361933.1199999999</v>
      </c>
    </row>
    <row r="58" spans="1:7" ht="12.75">
      <c r="A58" s="4" t="s">
        <v>47</v>
      </c>
      <c r="B58" s="5">
        <f>SUM('Local Option Sales Tax Coll'!B59:M59)</f>
        <v>144253929.8</v>
      </c>
      <c r="C58" s="5">
        <f>SUM('Tourist Development Tax'!N59)</f>
        <v>145645000</v>
      </c>
      <c r="D58" s="5">
        <f>SUM('Conv &amp; Tourist Impact'!N59)</f>
        <v>0</v>
      </c>
      <c r="E58" s="5">
        <f>SUM('Voted 1-Cent Local Option Fuel'!B59:M59)</f>
        <v>1064526.1199999999</v>
      </c>
      <c r="F58" s="5">
        <f>SUM('Non-Voted Local Option Fuel '!B59:M59)</f>
        <v>39780134.919999994</v>
      </c>
      <c r="G58" s="5">
        <f>SUM('Addtional Local Option Fuel'!B59:M59)</f>
        <v>0</v>
      </c>
    </row>
    <row r="59" spans="1:7" ht="12.75">
      <c r="A59" s="4" t="s">
        <v>48</v>
      </c>
      <c r="B59" s="5">
        <f>SUM('Local Option Sales Tax Coll'!B60:M60)</f>
        <v>33211474.639999997</v>
      </c>
      <c r="C59" s="5">
        <f>SUM('Tourist Development Tax'!N60)</f>
        <v>33103748.679999996</v>
      </c>
      <c r="D59" s="5">
        <f>SUM('Conv &amp; Tourist Impact'!N60)</f>
        <v>0</v>
      </c>
      <c r="E59" s="5">
        <f>SUM('Voted 1-Cent Local Option Fuel'!B60:M60)</f>
        <v>1743779.3699999999</v>
      </c>
      <c r="F59" s="5">
        <f>SUM('Non-Voted Local Option Fuel '!B60:M60)</f>
        <v>10436282.33</v>
      </c>
      <c r="G59" s="5">
        <f>SUM('Addtional Local Option Fuel'!B60:M60)</f>
        <v>0</v>
      </c>
    </row>
    <row r="60" spans="1:7" ht="12.75">
      <c r="A60" s="4" t="s">
        <v>49</v>
      </c>
      <c r="B60" s="5">
        <f>SUM('Local Option Sales Tax Coll'!B61:M61)</f>
        <v>89801609.72999999</v>
      </c>
      <c r="C60" s="5">
        <f>SUM('Tourist Development Tax'!N61)</f>
        <v>22793528.220000003</v>
      </c>
      <c r="D60" s="5">
        <f>SUM('Conv &amp; Tourist Impact'!N61)</f>
        <v>0</v>
      </c>
      <c r="E60" s="5">
        <f>SUM('Voted 1-Cent Local Option Fuel'!B61:M61)</f>
        <v>5713049.82</v>
      </c>
      <c r="F60" s="5">
        <f>SUM('Non-Voted Local Option Fuel '!B61:M61)</f>
        <v>34171758.800000004</v>
      </c>
      <c r="G60" s="5">
        <f>SUM('Addtional Local Option Fuel'!B61:M61)</f>
        <v>25757065.33</v>
      </c>
    </row>
    <row r="61" spans="1:7" ht="12.75">
      <c r="A61" s="4" t="s">
        <v>50</v>
      </c>
      <c r="B61" s="5">
        <f>SUM('Local Option Sales Tax Coll'!B62:M62)</f>
        <v>34641462.6</v>
      </c>
      <c r="C61" s="5">
        <f>SUM('Tourist Development Tax'!N62)</f>
        <v>664043.98</v>
      </c>
      <c r="D61" s="5">
        <f>SUM('Conv &amp; Tourist Impact'!N62)</f>
        <v>0</v>
      </c>
      <c r="E61" s="5">
        <f>SUM('Voted 1-Cent Local Option Fuel'!B62:M62)</f>
        <v>2108276.31</v>
      </c>
      <c r="F61" s="5">
        <f>SUM('Non-Voted Local Option Fuel '!B62:M62)</f>
        <v>12611839.219999999</v>
      </c>
      <c r="G61" s="5">
        <f>SUM('Addtional Local Option Fuel'!B62:M62)</f>
        <v>0</v>
      </c>
    </row>
    <row r="62" spans="1:7" ht="12.75">
      <c r="A62" s="4" t="s">
        <v>51</v>
      </c>
      <c r="B62" s="5">
        <f>SUM('Local Option Sales Tax Coll'!B63:M63)</f>
        <v>105531506.76999998</v>
      </c>
      <c r="C62" s="5">
        <f>SUM('Tourist Development Tax'!N63)</f>
        <v>23805779.04</v>
      </c>
      <c r="D62" s="5">
        <f>SUM('Conv &amp; Tourist Impact'!N63)</f>
        <v>0</v>
      </c>
      <c r="E62" s="5">
        <f>SUM('Voted 1-Cent Local Option Fuel'!B63:M63)</f>
        <v>3870942.5999999996</v>
      </c>
      <c r="F62" s="5">
        <f>SUM('Non-Voted Local Option Fuel '!B63:M63)</f>
        <v>23010304.130000003</v>
      </c>
      <c r="G62" s="5">
        <f>SUM('Addtional Local Option Fuel'!B63:M63)</f>
        <v>0</v>
      </c>
    </row>
    <row r="63" spans="1:7" ht="12.75">
      <c r="A63" s="4" t="s">
        <v>52</v>
      </c>
      <c r="B63" s="5">
        <f>SUM('Local Option Sales Tax Coll'!B64:M64)</f>
        <v>52617860.33</v>
      </c>
      <c r="C63" s="5">
        <f>SUM('Tourist Development Tax'!N64)</f>
        <v>6767007.140000001</v>
      </c>
      <c r="D63" s="5">
        <f>SUM('Conv &amp; Tourist Impact'!N64)</f>
        <v>0</v>
      </c>
      <c r="E63" s="5">
        <f>SUM('Voted 1-Cent Local Option Fuel'!B64:M64)</f>
        <v>3112425.56</v>
      </c>
      <c r="F63" s="5">
        <f>SUM('Non-Voted Local Option Fuel '!B64:M64)</f>
        <v>18554563.44</v>
      </c>
      <c r="G63" s="5">
        <f>SUM('Addtional Local Option Fuel'!B64:M64)</f>
        <v>11732320.28</v>
      </c>
    </row>
    <row r="64" spans="1:7" ht="12.75">
      <c r="A64" s="4" t="s">
        <v>53</v>
      </c>
      <c r="B64" s="5">
        <f>SUM('Local Option Sales Tax Coll'!B65:M65)</f>
        <v>4364341.090000001</v>
      </c>
      <c r="C64" s="5">
        <f>SUM('Tourist Development Tax'!N65)</f>
        <v>216829.15</v>
      </c>
      <c r="D64" s="5">
        <f>SUM('Conv &amp; Tourist Impact'!N65)</f>
        <v>0</v>
      </c>
      <c r="E64" s="5">
        <f>SUM('Voted 1-Cent Local Option Fuel'!B65:M65)</f>
        <v>74938.87</v>
      </c>
      <c r="F64" s="5">
        <f>SUM('Non-Voted Local Option Fuel '!B65:M65)</f>
        <v>2313871.6</v>
      </c>
      <c r="G64" s="5">
        <f>SUM('Addtional Local Option Fuel'!B65:M65)</f>
        <v>0</v>
      </c>
    </row>
    <row r="65" spans="1:7" ht="12.75">
      <c r="A65" s="4" t="s">
        <v>54</v>
      </c>
      <c r="B65" s="5">
        <f>SUM('Local Option Sales Tax Coll'!B66:M66)</f>
        <v>1094971.2599999998</v>
      </c>
      <c r="C65" s="5">
        <f>SUM('Tourist Development Tax'!N66)</f>
        <v>4759661.58</v>
      </c>
      <c r="D65" s="5">
        <f>SUM('Conv &amp; Tourist Impact'!N66)</f>
        <v>0</v>
      </c>
      <c r="E65" s="5">
        <f>SUM('Voted 1-Cent Local Option Fuel'!B66:M66)</f>
        <v>210061.94999999995</v>
      </c>
      <c r="F65" s="5">
        <f>SUM('Non-Voted Local Option Fuel '!B66:M66)</f>
        <v>6732054.35</v>
      </c>
      <c r="G65" s="5">
        <f>SUM('Addtional Local Option Fuel'!B66:M66)</f>
        <v>0</v>
      </c>
    </row>
    <row r="66" spans="1:7" ht="12.75">
      <c r="A66" s="4" t="s">
        <v>55</v>
      </c>
      <c r="B66" s="5">
        <f>SUM('Local Option Sales Tax Coll'!B67:M67)</f>
        <v>10278049.79</v>
      </c>
      <c r="C66" s="5">
        <f>SUM('Tourist Development Tax'!N67)</f>
        <v>2119968.6100000003</v>
      </c>
      <c r="D66" s="5">
        <f>SUM('Conv &amp; Tourist Impact'!N67)</f>
        <v>0</v>
      </c>
      <c r="E66" s="5">
        <f>SUM('Voted 1-Cent Local Option Fuel'!B67:M67)</f>
        <v>1377307.22</v>
      </c>
      <c r="F66" s="5">
        <f>SUM('Non-Voted Local Option Fuel '!B67:M67)</f>
        <v>8230695.209999999</v>
      </c>
      <c r="G66" s="5">
        <f>SUM('Addtional Local Option Fuel'!B67:M67)</f>
        <v>5932913.2700000005</v>
      </c>
    </row>
    <row r="67" spans="1:7" ht="12.75">
      <c r="A67" s="4" t="s">
        <v>56</v>
      </c>
      <c r="B67" s="5">
        <f>SUM('Local Option Sales Tax Coll'!B68:M68)</f>
        <v>4931985.94</v>
      </c>
      <c r="C67" s="5">
        <f>SUM('Tourist Development Tax'!N68)</f>
        <v>893366.2999999999</v>
      </c>
      <c r="D67" s="5">
        <f>SUM('Conv &amp; Tourist Impact'!N68)</f>
        <v>0</v>
      </c>
      <c r="E67" s="5">
        <f>SUM('Voted 1-Cent Local Option Fuel'!B68:M68)</f>
        <v>109816.3</v>
      </c>
      <c r="F67" s="5">
        <f>SUM('Non-Voted Local Option Fuel '!B68:M68)</f>
        <v>4266773.5600000005</v>
      </c>
      <c r="G67" s="5">
        <f>SUM('Addtional Local Option Fuel'!B68:M68)</f>
        <v>0</v>
      </c>
    </row>
    <row r="68" spans="1:7" ht="12.75">
      <c r="A68" s="4" t="s">
        <v>57</v>
      </c>
      <c r="B68" s="5">
        <f>SUM('Local Option Sales Tax Coll'!B69:M69)</f>
        <v>46485431.55000001</v>
      </c>
      <c r="C68" s="5">
        <f>SUM('Tourist Development Tax'!N69)</f>
        <v>9655470.74</v>
      </c>
      <c r="D68" s="5">
        <f>SUM('Conv &amp; Tourist Impact'!N69)</f>
        <v>0</v>
      </c>
      <c r="E68" s="5">
        <f>SUM('Voted 1-Cent Local Option Fuel'!B69:M69)</f>
        <v>1624736.41</v>
      </c>
      <c r="F68" s="5">
        <f>SUM('Non-Voted Local Option Fuel '!B69:M69)</f>
        <v>9718570.04</v>
      </c>
      <c r="G68" s="5">
        <f>SUM('Addtional Local Option Fuel'!B69:M69)</f>
        <v>7425036.429999999</v>
      </c>
    </row>
    <row r="69" spans="1:7" ht="12.75">
      <c r="A69" s="4" t="s">
        <v>58</v>
      </c>
      <c r="B69" s="5">
        <f>SUM('Local Option Sales Tax Coll'!B70:M70)</f>
        <v>49205679.53999999</v>
      </c>
      <c r="C69" s="5">
        <f>SUM('Tourist Development Tax'!N70)</f>
        <v>2403875.08</v>
      </c>
      <c r="D69" s="5">
        <f>SUM('Conv &amp; Tourist Impact'!N70)</f>
        <v>0</v>
      </c>
      <c r="E69" s="5">
        <f>SUM('Voted 1-Cent Local Option Fuel'!B70:M70)</f>
        <v>2110235.88</v>
      </c>
      <c r="F69" s="5">
        <f>SUM('Non-Voted Local Option Fuel '!B70:M70)</f>
        <v>12632195.670000002</v>
      </c>
      <c r="G69" s="5">
        <f>SUM('Addtional Local Option Fuel'!B70:M70)</f>
        <v>0</v>
      </c>
    </row>
    <row r="70" spans="1:7" ht="12.75">
      <c r="A70" s="4" t="s">
        <v>59</v>
      </c>
      <c r="B70" s="5">
        <f>SUM('Local Option Sales Tax Coll'!B71:M71)</f>
        <v>6543970.589999999</v>
      </c>
      <c r="C70" s="5">
        <f>SUM('Tourist Development Tax'!N71)</f>
        <v>311246.3</v>
      </c>
      <c r="D70" s="5">
        <f>SUM('Conv &amp; Tourist Impact'!N71)</f>
        <v>0</v>
      </c>
      <c r="E70" s="5">
        <f>SUM('Voted 1-Cent Local Option Fuel'!B71:M71)</f>
        <v>751442.88</v>
      </c>
      <c r="F70" s="5">
        <f>SUM('Non-Voted Local Option Fuel '!B71:M71)</f>
        <v>4463241.419999999</v>
      </c>
      <c r="G70" s="5">
        <f>SUM('Addtional Local Option Fuel'!B71:M71)</f>
        <v>0</v>
      </c>
    </row>
    <row r="71" spans="1:7" ht="12.75">
      <c r="A71" s="4" t="s">
        <v>60</v>
      </c>
      <c r="B71" s="5">
        <f>SUM('Local Option Sales Tax Coll'!B72:M72)</f>
        <v>2470997.96</v>
      </c>
      <c r="C71" s="5">
        <f>SUM('Tourist Development Tax'!N72)</f>
        <v>102936.25</v>
      </c>
      <c r="D71" s="5">
        <f>SUM('Conv &amp; Tourist Impact'!N72)</f>
        <v>0</v>
      </c>
      <c r="E71" s="5">
        <f>SUM('Voted 1-Cent Local Option Fuel'!B72:M72)</f>
        <v>309086.64999999997</v>
      </c>
      <c r="F71" s="5">
        <f>SUM('Non-Voted Local Option Fuel '!B72:M72)</f>
        <v>1841964.98</v>
      </c>
      <c r="G71" s="5">
        <f>SUM('Addtional Local Option Fuel'!B72:M72)</f>
        <v>1173885.56</v>
      </c>
    </row>
    <row r="72" spans="1:7" ht="12.75">
      <c r="A72" s="4" t="s">
        <v>130</v>
      </c>
      <c r="B72" s="5">
        <f>SUM('Local Option Sales Tax Coll'!B73:M73)</f>
        <v>1578284.35</v>
      </c>
      <c r="C72" s="5">
        <f>SUM('Tourist Development Tax'!N73)</f>
        <v>174731.36000000002</v>
      </c>
      <c r="D72" s="5">
        <f>SUM('Conv &amp; Tourist Impact'!N73)</f>
        <v>0</v>
      </c>
      <c r="E72" s="5">
        <f>SUM('Voted 1-Cent Local Option Fuel'!B73:M73)</f>
        <v>70251.95</v>
      </c>
      <c r="F72" s="5">
        <f>SUM('Non-Voted Local Option Fuel '!B73:M73)</f>
        <v>1060396.42</v>
      </c>
      <c r="G72" s="5">
        <f>SUM('Addtional Local Option Fuel'!B73:M73)</f>
        <v>0</v>
      </c>
    </row>
    <row r="73" spans="1:7" ht="12.75">
      <c r="A73" s="4" t="s">
        <v>62</v>
      </c>
      <c r="B73" s="5">
        <f>SUM('Local Option Sales Tax Coll'!B74:M74)</f>
        <v>385845.55999999994</v>
      </c>
      <c r="C73" s="5">
        <f>SUM('Tourist Development Tax'!N74)</f>
        <v>0</v>
      </c>
      <c r="D73" s="5">
        <f>SUM('Conv &amp; Tourist Impact'!N74)</f>
        <v>0</v>
      </c>
      <c r="E73" s="5">
        <f>SUM('Voted 1-Cent Local Option Fuel'!B74:M74)</f>
        <v>68957.21</v>
      </c>
      <c r="F73" s="5">
        <f>SUM('Non-Voted Local Option Fuel '!B74:M74)</f>
        <v>371337.98</v>
      </c>
      <c r="G73" s="5">
        <f>SUM('Addtional Local Option Fuel'!B74:M74)</f>
        <v>0</v>
      </c>
    </row>
    <row r="74" spans="1:7" ht="12.75">
      <c r="A74" s="4" t="s">
        <v>63</v>
      </c>
      <c r="B74" s="5">
        <f>SUM('Local Option Sales Tax Coll'!B75:M75)</f>
        <v>26413204.180000007</v>
      </c>
      <c r="C74" s="5">
        <f>SUM('Tourist Development Tax'!N75)</f>
        <v>6855926.41</v>
      </c>
      <c r="D74" s="5">
        <f>SUM('Conv &amp; Tourist Impact'!N75)</f>
        <v>6857061.83</v>
      </c>
      <c r="E74" s="5">
        <f>SUM('Voted 1-Cent Local Option Fuel'!B75:M75)</f>
        <v>2277619.71</v>
      </c>
      <c r="F74" s="5">
        <f>SUM('Non-Voted Local Option Fuel '!B75:M75)</f>
        <v>13626791.52</v>
      </c>
      <c r="G74" s="5">
        <f>SUM('Addtional Local Option Fuel'!B75:M75)</f>
        <v>10250671.150000002</v>
      </c>
    </row>
    <row r="75" spans="1:7" ht="12.75">
      <c r="A75" s="4" t="s">
        <v>64</v>
      </c>
      <c r="B75" s="5">
        <f>SUM('Local Option Sales Tax Coll'!B76:M76)</f>
        <v>1350264.3599999999</v>
      </c>
      <c r="C75" s="5">
        <f>SUM('Tourist Development Tax'!N76)</f>
        <v>41491.770000000004</v>
      </c>
      <c r="D75" s="5">
        <f>SUM('Conv &amp; Tourist Impact'!N76)</f>
        <v>0</v>
      </c>
      <c r="E75" s="5">
        <f>SUM('Voted 1-Cent Local Option Fuel'!B76:M76)</f>
        <v>123040.40999999999</v>
      </c>
      <c r="F75" s="5">
        <f>SUM('Non-Voted Local Option Fuel '!B76:M76)</f>
        <v>734442.7299999999</v>
      </c>
      <c r="G75" s="5">
        <f>SUM('Addtional Local Option Fuel'!B76:M76)</f>
        <v>0</v>
      </c>
    </row>
    <row r="76" spans="1:7" ht="12.75">
      <c r="A76" s="4" t="s">
        <v>65</v>
      </c>
      <c r="B76" s="5">
        <f>SUM('Local Option Sales Tax Coll'!B77:M77)</f>
        <v>11137964.21</v>
      </c>
      <c r="C76" s="5">
        <f>SUM('Tourist Development Tax'!N77)</f>
        <v>10559912.870000001</v>
      </c>
      <c r="D76" s="5">
        <f>SUM('Conv &amp; Tourist Impact'!N77)</f>
        <v>0</v>
      </c>
      <c r="E76" s="5">
        <f>SUM('Voted 1-Cent Local Option Fuel'!B77:M77)</f>
        <v>426664.2899999999</v>
      </c>
      <c r="F76" s="5">
        <f>SUM('Non-Voted Local Option Fuel '!B77:M77)</f>
        <v>2550990.56</v>
      </c>
      <c r="G76" s="5">
        <f>SUM('Addtional Local Option Fuel'!B77:M77)</f>
        <v>0</v>
      </c>
    </row>
    <row r="77" spans="1:7" ht="12.75">
      <c r="A77" s="4" t="s">
        <v>66</v>
      </c>
      <c r="B77" s="5">
        <f>SUM('Local Option Sales Tax Coll'!B78:M78)</f>
        <v>1231351.99</v>
      </c>
      <c r="C77" s="5">
        <f>SUM('Tourist Development Tax'!N78)</f>
        <v>84038.15</v>
      </c>
      <c r="D77" s="5">
        <f>SUM('Conv &amp; Tourist Impact'!N78)</f>
        <v>0</v>
      </c>
      <c r="E77" s="5">
        <f>SUM('Voted 1-Cent Local Option Fuel'!B78:M78)</f>
        <v>124667.06</v>
      </c>
      <c r="F77" s="5">
        <f>SUM('Non-Voted Local Option Fuel '!B78:M78)</f>
        <v>745154.82</v>
      </c>
      <c r="G77" s="5">
        <f>SUM('Addtional Local Option Fuel'!B78:M78)</f>
        <v>0</v>
      </c>
    </row>
    <row r="78" spans="1:7" ht="12.75">
      <c r="A78" s="4" t="s">
        <v>67</v>
      </c>
      <c r="B78" s="5">
        <f>SUM('Local Option Sales Tax Coll'!B79:M79)</f>
        <v>111155747.51</v>
      </c>
      <c r="C78" s="5">
        <f>SUM('Tourist Development Tax'!N79)</f>
        <v>0</v>
      </c>
      <c r="D78" s="5">
        <f>SUM('Conv &amp; Tourist Impact'!N79)</f>
        <v>0</v>
      </c>
      <c r="E78" s="5">
        <f>SUM('Voted 1-Cent Local Option Fuel'!B79:M79)</f>
        <v>0</v>
      </c>
      <c r="F78" s="5">
        <f>SUM('Non-Voted Local Option Fuel '!B79:M79)</f>
        <v>0</v>
      </c>
      <c r="G78" s="5">
        <f>SUM('Addtional Local Option Fuel'!B79:M79)</f>
        <v>0</v>
      </c>
    </row>
    <row r="79" spans="1:7" ht="12.75">
      <c r="A79" s="4" t="s">
        <v>1</v>
      </c>
      <c r="B79" s="5" t="s">
        <v>83</v>
      </c>
      <c r="C79" s="5" t="s">
        <v>84</v>
      </c>
      <c r="D79" s="5" t="s">
        <v>84</v>
      </c>
      <c r="E79" s="5" t="s">
        <v>84</v>
      </c>
      <c r="F79" s="5" t="s">
        <v>84</v>
      </c>
      <c r="G79" s="5" t="s">
        <v>85</v>
      </c>
    </row>
    <row r="80" spans="1:7" ht="12.75">
      <c r="A80" s="4" t="s">
        <v>68</v>
      </c>
      <c r="B80" s="5">
        <f aca="true" t="shared" si="0" ref="B80:G80">SUM(B11:B78)</f>
        <v>1667911926.6799996</v>
      </c>
      <c r="C80" s="5">
        <f t="shared" si="0"/>
        <v>467089116.0741667</v>
      </c>
      <c r="D80" s="5">
        <f t="shared" si="0"/>
        <v>57816113.36583333</v>
      </c>
      <c r="E80" s="5">
        <f t="shared" si="0"/>
        <v>79791557.56999998</v>
      </c>
      <c r="F80" s="5">
        <f t="shared" si="0"/>
        <v>573889929.93</v>
      </c>
      <c r="G80" s="5">
        <f t="shared" si="0"/>
        <v>180088463.33</v>
      </c>
    </row>
    <row r="82" ht="12.75">
      <c r="A82" s="4" t="s">
        <v>86</v>
      </c>
    </row>
    <row r="83" ht="12.75">
      <c r="A83" s="4" t="s">
        <v>87</v>
      </c>
    </row>
    <row r="84" ht="12.75">
      <c r="A84" s="4" t="s">
        <v>88</v>
      </c>
    </row>
    <row r="85" ht="12.75">
      <c r="A85" s="4"/>
    </row>
  </sheetData>
  <sheetProtection/>
  <mergeCells count="4">
    <mergeCell ref="A3:G3"/>
    <mergeCell ref="A5:G5"/>
    <mergeCell ref="A6:G6"/>
    <mergeCell ref="A4:G4"/>
  </mergeCells>
  <printOptions/>
  <pageMargins left="0.75" right="0.75" top="1" bottom="1" header="0.5" footer="0.5"/>
  <pageSetup fitToHeight="2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81"/>
  <sheetViews>
    <sheetView zoomScalePageLayoutView="0" workbookViewId="0" topLeftCell="A1">
      <pane xSplit="1" ySplit="11" topLeftCell="K7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85" sqref="M85"/>
    </sheetView>
  </sheetViews>
  <sheetFormatPr defaultColWidth="9.33203125" defaultRowHeight="12.75"/>
  <cols>
    <col min="1" max="1" width="16.16015625" style="0" bestFit="1" customWidth="1"/>
    <col min="2" max="13" width="11.16015625" style="0" bestFit="1" customWidth="1"/>
    <col min="14" max="14" width="12.66015625" style="0" bestFit="1" customWidth="1"/>
  </cols>
  <sheetData>
    <row r="1" spans="1:14" ht="12.75">
      <c r="A1" t="str">
        <f>SFY0809!A1</f>
        <v>VALIDATED TAX RECEIPTS DATA FOR:  JULY, 2008 thru June, 2009</v>
      </c>
      <c r="N1" t="s">
        <v>89</v>
      </c>
    </row>
    <row r="3" spans="1:14" ht="12.75">
      <c r="A3" s="29" t="s">
        <v>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29" t="s">
        <v>131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2.75">
      <c r="A5" s="29" t="s">
        <v>70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29" t="s">
        <v>135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.75">
      <c r="A7" s="29" t="s">
        <v>133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ht="12.75">
      <c r="N8" s="6"/>
    </row>
    <row r="9" spans="2:14" ht="12.75">
      <c r="B9" s="2">
        <v>39630</v>
      </c>
      <c r="C9" s="2">
        <v>39661</v>
      </c>
      <c r="D9" s="2">
        <v>39692</v>
      </c>
      <c r="E9" s="2">
        <v>39722</v>
      </c>
      <c r="F9" s="2">
        <v>39753</v>
      </c>
      <c r="G9" s="2">
        <v>39783</v>
      </c>
      <c r="H9" s="2">
        <v>39814</v>
      </c>
      <c r="I9" s="2">
        <v>39845</v>
      </c>
      <c r="J9" s="2">
        <v>39873</v>
      </c>
      <c r="K9" s="2">
        <v>39904</v>
      </c>
      <c r="L9" s="2">
        <v>39934</v>
      </c>
      <c r="M9" s="2">
        <v>39965</v>
      </c>
      <c r="N9" s="3" t="s">
        <v>136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">
        <v>737177.06</v>
      </c>
      <c r="C12" s="1">
        <v>743406.15</v>
      </c>
      <c r="D12" s="1">
        <v>745188.24</v>
      </c>
      <c r="E12" s="1">
        <v>713533.25</v>
      </c>
      <c r="F12" s="1">
        <v>787146.39</v>
      </c>
      <c r="G12" s="1">
        <v>684731.99</v>
      </c>
      <c r="H12" s="1">
        <v>795520.39</v>
      </c>
      <c r="I12" s="1">
        <v>1638529.15</v>
      </c>
      <c r="J12" s="1">
        <v>1558368.56</v>
      </c>
      <c r="K12" s="1">
        <v>1705534.24</v>
      </c>
      <c r="L12" s="1">
        <v>1735823.56</v>
      </c>
      <c r="M12" s="1">
        <v>1651064.04</v>
      </c>
      <c r="N12" s="6">
        <f>SUM(B12:M12)</f>
        <v>13496023.02</v>
      </c>
    </row>
    <row r="13" spans="1:14" ht="12.75">
      <c r="A13" t="s">
        <v>91</v>
      </c>
      <c r="B13" s="1">
        <v>123578.34</v>
      </c>
      <c r="C13" s="1">
        <v>114352.63</v>
      </c>
      <c r="D13" s="1">
        <v>105328.38</v>
      </c>
      <c r="E13" s="1">
        <v>111490.35</v>
      </c>
      <c r="F13" s="1">
        <v>102415.78</v>
      </c>
      <c r="G13" s="1">
        <v>122885.33</v>
      </c>
      <c r="H13" s="1">
        <v>122330.75</v>
      </c>
      <c r="I13" s="1">
        <v>101530.94</v>
      </c>
      <c r="J13" s="1">
        <v>77659.4</v>
      </c>
      <c r="K13" s="1">
        <v>112765.44</v>
      </c>
      <c r="L13" s="1">
        <v>109948.24</v>
      </c>
      <c r="M13" s="1">
        <v>108993.11</v>
      </c>
      <c r="N13" s="6">
        <f aca="true" t="shared" si="0" ref="N13:N76">SUM(B13:M13)</f>
        <v>1313278.6900000002</v>
      </c>
    </row>
    <row r="14" spans="1:14" ht="12.75">
      <c r="A14" t="s">
        <v>92</v>
      </c>
      <c r="B14" s="1">
        <v>186589.07</v>
      </c>
      <c r="C14" s="1">
        <v>144962.43</v>
      </c>
      <c r="D14" s="1">
        <v>130072.61</v>
      </c>
      <c r="E14" s="1">
        <v>117763.46</v>
      </c>
      <c r="F14" s="1">
        <v>99519.64</v>
      </c>
      <c r="G14" s="1">
        <v>73846.4</v>
      </c>
      <c r="H14" s="1">
        <v>89379.81</v>
      </c>
      <c r="I14" s="1">
        <v>75656.92</v>
      </c>
      <c r="J14" s="1">
        <v>84466.19</v>
      </c>
      <c r="K14" s="1">
        <v>100121.51</v>
      </c>
      <c r="L14" s="1">
        <v>92149.48</v>
      </c>
      <c r="M14" s="1">
        <v>108752.46</v>
      </c>
      <c r="N14" s="6">
        <f t="shared" si="0"/>
        <v>1303279.98</v>
      </c>
    </row>
    <row r="15" spans="1:14" ht="12.75">
      <c r="A15" t="s">
        <v>5</v>
      </c>
      <c r="B15" s="1">
        <v>153878.49</v>
      </c>
      <c r="C15" s="1">
        <v>158724.51</v>
      </c>
      <c r="D15" s="1">
        <v>141209.11</v>
      </c>
      <c r="E15" s="1">
        <v>138081.98</v>
      </c>
      <c r="F15" s="1">
        <v>141344.81</v>
      </c>
      <c r="G15" s="1">
        <v>146896.78</v>
      </c>
      <c r="H15" s="1">
        <v>144574.8</v>
      </c>
      <c r="I15" s="1">
        <v>146216.59</v>
      </c>
      <c r="J15" s="1">
        <v>109520.72</v>
      </c>
      <c r="K15" s="1">
        <v>141559.91</v>
      </c>
      <c r="L15" s="1">
        <v>136055.89</v>
      </c>
      <c r="M15" s="1">
        <v>148096.25</v>
      </c>
      <c r="N15" s="6">
        <f t="shared" si="0"/>
        <v>1706159.8399999999</v>
      </c>
    </row>
    <row r="16" spans="1:14" ht="12.75">
      <c r="A16" t="s">
        <v>93</v>
      </c>
      <c r="B16" s="1">
        <v>102179.04</v>
      </c>
      <c r="C16" s="1">
        <v>121457.45</v>
      </c>
      <c r="D16" s="1">
        <v>95523.67</v>
      </c>
      <c r="E16" s="1">
        <v>97196.72</v>
      </c>
      <c r="F16" s="1">
        <v>101176.17</v>
      </c>
      <c r="G16" s="1">
        <v>93258.33</v>
      </c>
      <c r="H16" s="1">
        <v>96956.53</v>
      </c>
      <c r="I16" s="1">
        <v>90676.43</v>
      </c>
      <c r="J16" s="1">
        <v>88885.77</v>
      </c>
      <c r="K16" s="1">
        <v>116088.43</v>
      </c>
      <c r="L16" s="1">
        <v>86869.69</v>
      </c>
      <c r="M16" s="1">
        <v>83504.19</v>
      </c>
      <c r="N16" s="6">
        <f t="shared" si="0"/>
        <v>1173772.42</v>
      </c>
    </row>
    <row r="17" spans="1:14" ht="12.75">
      <c r="A17" t="s">
        <v>94</v>
      </c>
      <c r="B17" s="1">
        <v>1254644.14</v>
      </c>
      <c r="C17" s="1">
        <v>1212214.25</v>
      </c>
      <c r="D17" s="1">
        <v>1093635.45</v>
      </c>
      <c r="E17" s="1">
        <v>1152700.61</v>
      </c>
      <c r="F17" s="1">
        <v>1235243.51</v>
      </c>
      <c r="G17" s="1">
        <v>1042194.87</v>
      </c>
      <c r="H17" s="1">
        <v>1193599.65</v>
      </c>
      <c r="I17" s="1">
        <v>1071849.63</v>
      </c>
      <c r="J17" s="1">
        <v>976584.7</v>
      </c>
      <c r="K17" s="1">
        <v>1234204.32</v>
      </c>
      <c r="L17" s="1">
        <v>1040697.24</v>
      </c>
      <c r="M17" s="1">
        <v>1145784.43</v>
      </c>
      <c r="N17" s="6">
        <f t="shared" si="0"/>
        <v>13653352.799999999</v>
      </c>
    </row>
    <row r="18" spans="1:14" ht="12.75">
      <c r="A18" t="s">
        <v>8</v>
      </c>
      <c r="B18" s="1">
        <v>47491.03</v>
      </c>
      <c r="C18" s="1">
        <v>48570.5</v>
      </c>
      <c r="D18" s="1">
        <v>57580.01</v>
      </c>
      <c r="E18" s="1">
        <v>50700.84</v>
      </c>
      <c r="F18" s="1">
        <v>49846.33</v>
      </c>
      <c r="G18" s="1">
        <v>42333.03</v>
      </c>
      <c r="H18" s="1">
        <v>57864.11</v>
      </c>
      <c r="I18" s="1">
        <v>66163.04</v>
      </c>
      <c r="J18" s="1">
        <v>64624.53</v>
      </c>
      <c r="K18" s="1">
        <v>76771.15</v>
      </c>
      <c r="L18" s="1">
        <v>70928.99</v>
      </c>
      <c r="M18" s="1">
        <v>74032.83</v>
      </c>
      <c r="N18" s="6">
        <f t="shared" si="0"/>
        <v>706906.3899999999</v>
      </c>
    </row>
    <row r="19" spans="1:14" ht="12.75">
      <c r="A19" t="s">
        <v>95</v>
      </c>
      <c r="B19" s="1">
        <v>1352067.01</v>
      </c>
      <c r="C19" s="1">
        <v>1239178.79</v>
      </c>
      <c r="D19" s="1">
        <v>1171636.64</v>
      </c>
      <c r="E19" s="1">
        <v>1188719.2</v>
      </c>
      <c r="F19" s="1">
        <v>1273420.84</v>
      </c>
      <c r="G19" s="1">
        <v>1450746.57</v>
      </c>
      <c r="H19" s="1">
        <v>1510701.4</v>
      </c>
      <c r="I19" s="1">
        <v>1430646.75</v>
      </c>
      <c r="J19" s="1">
        <v>1302395.73</v>
      </c>
      <c r="K19" s="1">
        <v>1516536.31</v>
      </c>
      <c r="L19" s="1">
        <v>1397770.2</v>
      </c>
      <c r="M19" s="1">
        <v>1236771.64</v>
      </c>
      <c r="N19" s="6">
        <f t="shared" si="0"/>
        <v>16070591.08</v>
      </c>
    </row>
    <row r="20" spans="1:14" ht="12.75">
      <c r="A20" t="s">
        <v>96</v>
      </c>
      <c r="B20" s="1">
        <v>23695.78</v>
      </c>
      <c r="C20" s="1">
        <v>18436.6</v>
      </c>
      <c r="D20" s="1">
        <v>21779.58</v>
      </c>
      <c r="E20" s="1">
        <v>20821.24</v>
      </c>
      <c r="F20" s="1">
        <v>16937.1</v>
      </c>
      <c r="G20" s="1">
        <v>17453.18</v>
      </c>
      <c r="H20" s="1">
        <v>18578.24</v>
      </c>
      <c r="I20" s="1">
        <v>16971.82</v>
      </c>
      <c r="J20" s="1">
        <v>20170.77</v>
      </c>
      <c r="K20" s="1">
        <v>21101.66</v>
      </c>
      <c r="L20" s="1">
        <v>18486.64</v>
      </c>
      <c r="M20" s="1">
        <v>20037.41</v>
      </c>
      <c r="N20" s="6">
        <f t="shared" si="0"/>
        <v>234470.02</v>
      </c>
    </row>
    <row r="21" spans="1:14" ht="12.75">
      <c r="A21" t="s">
        <v>97</v>
      </c>
      <c r="B21" s="1">
        <v>1353429.5</v>
      </c>
      <c r="C21" s="1">
        <v>1278232.26</v>
      </c>
      <c r="D21" s="1">
        <v>1221688.2</v>
      </c>
      <c r="E21" s="1">
        <v>1223057.1</v>
      </c>
      <c r="F21" s="1">
        <v>1197636.85</v>
      </c>
      <c r="G21" s="1">
        <v>1316537.96</v>
      </c>
      <c r="H21" s="1">
        <v>1457833.64</v>
      </c>
      <c r="I21" s="1">
        <v>1116779.77</v>
      </c>
      <c r="J21" s="1">
        <v>1048541.32</v>
      </c>
      <c r="K21" s="1">
        <v>1229005.94</v>
      </c>
      <c r="L21" s="1">
        <v>1197331.43</v>
      </c>
      <c r="M21" s="1">
        <v>1210613.59</v>
      </c>
      <c r="N21" s="6">
        <f t="shared" si="0"/>
        <v>14850687.559999999</v>
      </c>
    </row>
    <row r="22" spans="1:14" ht="12.75">
      <c r="A22" t="s">
        <v>98</v>
      </c>
      <c r="B22" s="1">
        <v>34444.83</v>
      </c>
      <c r="C22" s="1">
        <v>25522.19</v>
      </c>
      <c r="D22" s="1">
        <v>37491.79</v>
      </c>
      <c r="E22" s="1">
        <v>30463.22</v>
      </c>
      <c r="F22" s="1">
        <v>30012.39</v>
      </c>
      <c r="G22" s="1">
        <v>24088.16</v>
      </c>
      <c r="H22" s="1">
        <v>30484.36</v>
      </c>
      <c r="I22" s="1">
        <v>34484.31</v>
      </c>
      <c r="J22" s="1">
        <v>30824.55</v>
      </c>
      <c r="K22" s="1">
        <v>61467.72</v>
      </c>
      <c r="L22" s="1">
        <v>25428.99</v>
      </c>
      <c r="M22" s="1">
        <v>28811.39</v>
      </c>
      <c r="N22" s="6">
        <f t="shared" si="0"/>
        <v>393523.9</v>
      </c>
    </row>
    <row r="23" spans="1:14" ht="12.75">
      <c r="A23" t="s">
        <v>12</v>
      </c>
      <c r="B23" s="1">
        <v>553732.77</v>
      </c>
      <c r="C23" s="1">
        <v>497996.94</v>
      </c>
      <c r="D23" s="1">
        <v>517900.93</v>
      </c>
      <c r="E23" s="1">
        <v>494705.76</v>
      </c>
      <c r="F23" s="1">
        <v>483215.86</v>
      </c>
      <c r="G23" s="1">
        <v>493098.18</v>
      </c>
      <c r="H23" s="1">
        <v>524595.25</v>
      </c>
      <c r="I23" s="1">
        <v>456750.74</v>
      </c>
      <c r="J23" s="1">
        <v>412368.34</v>
      </c>
      <c r="K23" s="1">
        <v>483670.13</v>
      </c>
      <c r="L23" s="1">
        <v>459143.37</v>
      </c>
      <c r="M23" s="1">
        <v>455239.46</v>
      </c>
      <c r="N23" s="6">
        <f t="shared" si="0"/>
        <v>5832417.7299999995</v>
      </c>
    </row>
    <row r="24" spans="1:14" ht="12.75">
      <c r="A24" t="s">
        <v>129</v>
      </c>
      <c r="B24" s="1">
        <v>26405308.730000015</v>
      </c>
      <c r="C24" s="1">
        <v>26204264.01</v>
      </c>
      <c r="D24" s="1">
        <v>25407313.42</v>
      </c>
      <c r="E24" s="1">
        <v>24730033.01</v>
      </c>
      <c r="F24" s="1">
        <v>25223744.9</v>
      </c>
      <c r="G24" s="1">
        <v>27781785.67</v>
      </c>
      <c r="H24" s="1">
        <v>29622958.35</v>
      </c>
      <c r="I24" s="1">
        <v>25629179.31</v>
      </c>
      <c r="J24" s="1">
        <v>25114674.72</v>
      </c>
      <c r="K24" s="1">
        <v>26365767.13</v>
      </c>
      <c r="L24" s="1">
        <v>25483867.62</v>
      </c>
      <c r="M24" s="1">
        <v>24616489.21</v>
      </c>
      <c r="N24" s="6">
        <f t="shared" si="0"/>
        <v>312585386.08</v>
      </c>
    </row>
    <row r="25" spans="1:14" ht="12.75">
      <c r="A25" t="s">
        <v>13</v>
      </c>
      <c r="B25" s="1">
        <v>131964.49</v>
      </c>
      <c r="C25" s="1">
        <v>112396.03</v>
      </c>
      <c r="D25" s="1">
        <v>116352.63</v>
      </c>
      <c r="E25" s="1">
        <v>113960.67</v>
      </c>
      <c r="F25" s="1">
        <v>120336.06</v>
      </c>
      <c r="G25" s="1">
        <v>143038.83</v>
      </c>
      <c r="H25" s="1">
        <v>142851.62</v>
      </c>
      <c r="I25" s="1">
        <v>142404.43</v>
      </c>
      <c r="J25" s="1">
        <v>111730.89</v>
      </c>
      <c r="K25" s="1">
        <v>145823.8</v>
      </c>
      <c r="L25" s="1">
        <v>134197.51</v>
      </c>
      <c r="M25" s="1">
        <v>132455.34</v>
      </c>
      <c r="N25" s="6">
        <f t="shared" si="0"/>
        <v>1547512.3</v>
      </c>
    </row>
    <row r="26" spans="1:14" ht="12.75">
      <c r="A26" t="s">
        <v>14</v>
      </c>
      <c r="B26" s="1">
        <v>54321.75</v>
      </c>
      <c r="C26" s="1">
        <v>53735.82</v>
      </c>
      <c r="D26" s="1">
        <v>45861.26</v>
      </c>
      <c r="E26" s="1">
        <v>52681.99</v>
      </c>
      <c r="F26" s="1">
        <v>49151.09</v>
      </c>
      <c r="G26" s="1">
        <v>46389.96</v>
      </c>
      <c r="H26" s="1">
        <v>50970.76</v>
      </c>
      <c r="I26" s="1">
        <v>46410.6</v>
      </c>
      <c r="J26" s="1">
        <v>49213.42</v>
      </c>
      <c r="K26" s="1">
        <v>52249.88</v>
      </c>
      <c r="L26" s="1">
        <v>49450.85</v>
      </c>
      <c r="M26" s="1">
        <v>50701.66</v>
      </c>
      <c r="N26" s="6">
        <f t="shared" si="0"/>
        <v>601139.04</v>
      </c>
    </row>
    <row r="27" spans="1:14" ht="12.75">
      <c r="A27" t="s">
        <v>99</v>
      </c>
      <c r="B27" s="1">
        <v>10603690.829999994</v>
      </c>
      <c r="C27" s="1">
        <v>9969367.50999999</v>
      </c>
      <c r="D27" s="1">
        <v>9861034.35</v>
      </c>
      <c r="E27" s="1">
        <v>9952206.43</v>
      </c>
      <c r="F27" s="1">
        <v>9747749.28</v>
      </c>
      <c r="G27" s="1">
        <v>10111649.13</v>
      </c>
      <c r="H27" s="1">
        <v>10980392.93</v>
      </c>
      <c r="I27" s="1">
        <v>8892867.89</v>
      </c>
      <c r="J27" s="1">
        <v>8758142.51</v>
      </c>
      <c r="K27" s="1">
        <v>9770880.22</v>
      </c>
      <c r="L27" s="1">
        <v>9342859.44</v>
      </c>
      <c r="M27" s="1">
        <v>9298088.4</v>
      </c>
      <c r="N27" s="6">
        <f t="shared" si="0"/>
        <v>117288928.91999999</v>
      </c>
    </row>
    <row r="28" spans="1:14" ht="12.75">
      <c r="A28" t="s">
        <v>100</v>
      </c>
      <c r="B28" s="1">
        <v>4718129.93</v>
      </c>
      <c r="C28" s="1">
        <v>4620539.86</v>
      </c>
      <c r="D28" s="1">
        <v>4323330.96</v>
      </c>
      <c r="E28" s="1">
        <v>4031181.17</v>
      </c>
      <c r="F28" s="1">
        <v>3915070.24</v>
      </c>
      <c r="G28" s="1">
        <v>4109265.25</v>
      </c>
      <c r="H28" s="1">
        <v>4361832.63</v>
      </c>
      <c r="I28" s="1">
        <v>3666552.27</v>
      </c>
      <c r="J28" s="1">
        <v>3506327.7</v>
      </c>
      <c r="K28" s="1">
        <v>4117411.5</v>
      </c>
      <c r="L28" s="1">
        <v>4045599.54</v>
      </c>
      <c r="M28" s="1">
        <v>4257674.76</v>
      </c>
      <c r="N28" s="6">
        <f t="shared" si="0"/>
        <v>49672915.81</v>
      </c>
    </row>
    <row r="29" spans="1:14" ht="12.75">
      <c r="A29" t="s">
        <v>17</v>
      </c>
      <c r="B29" s="1">
        <v>529356.12</v>
      </c>
      <c r="C29" s="1">
        <v>509722.59</v>
      </c>
      <c r="D29" s="1">
        <v>504412.29</v>
      </c>
      <c r="E29" s="1">
        <v>487780.34</v>
      </c>
      <c r="F29" s="1">
        <v>485054.35</v>
      </c>
      <c r="G29" s="1">
        <v>555480.81</v>
      </c>
      <c r="H29" s="1">
        <v>527762.44</v>
      </c>
      <c r="I29" s="1">
        <v>463671.29</v>
      </c>
      <c r="J29" s="1">
        <v>456424.67</v>
      </c>
      <c r="K29" s="1">
        <v>562171.58</v>
      </c>
      <c r="L29" s="1">
        <v>524099.65</v>
      </c>
      <c r="M29" s="1">
        <v>502538.85</v>
      </c>
      <c r="N29" s="6">
        <f t="shared" si="0"/>
        <v>6108474.98</v>
      </c>
    </row>
    <row r="30" spans="1:14" ht="12.75">
      <c r="A30" t="s">
        <v>18</v>
      </c>
      <c r="B30" s="1">
        <v>174272.1</v>
      </c>
      <c r="C30" s="1">
        <v>166898.49</v>
      </c>
      <c r="D30" s="1">
        <v>107803.57</v>
      </c>
      <c r="E30" s="1">
        <v>93129.47</v>
      </c>
      <c r="F30" s="1">
        <v>81313.96</v>
      </c>
      <c r="G30" s="1">
        <v>67888.61</v>
      </c>
      <c r="H30" s="1">
        <v>69537.44</v>
      </c>
      <c r="I30" s="1">
        <v>66832.67</v>
      </c>
      <c r="J30" s="1">
        <v>72473.96</v>
      </c>
      <c r="K30" s="1">
        <v>95855.1</v>
      </c>
      <c r="L30" s="1">
        <v>107553.84</v>
      </c>
      <c r="M30" s="1">
        <v>135044.2</v>
      </c>
      <c r="N30" s="6">
        <f t="shared" si="0"/>
        <v>1238603.41</v>
      </c>
    </row>
    <row r="31" spans="1:14" ht="12.75">
      <c r="A31" t="s">
        <v>19</v>
      </c>
      <c r="B31" s="1">
        <v>225656.91</v>
      </c>
      <c r="C31" s="1">
        <v>199013</v>
      </c>
      <c r="D31" s="1">
        <v>188475.89</v>
      </c>
      <c r="E31" s="1">
        <v>202395.52</v>
      </c>
      <c r="F31" s="1">
        <v>196903.02</v>
      </c>
      <c r="G31" s="1">
        <v>197761.56</v>
      </c>
      <c r="H31" s="1">
        <v>202940.48</v>
      </c>
      <c r="I31" s="1">
        <v>252669.83</v>
      </c>
      <c r="J31" s="1">
        <v>242144.48</v>
      </c>
      <c r="K31" s="1">
        <v>269888.86</v>
      </c>
      <c r="L31" s="1">
        <v>269679.5</v>
      </c>
      <c r="M31" s="1">
        <v>265792.05</v>
      </c>
      <c r="N31" s="6">
        <f t="shared" si="0"/>
        <v>2713321.1</v>
      </c>
    </row>
    <row r="32" spans="1:14" ht="12.75">
      <c r="A32" t="s">
        <v>20</v>
      </c>
      <c r="B32" s="1">
        <v>47981.13</v>
      </c>
      <c r="C32" s="1">
        <v>44157.19</v>
      </c>
      <c r="D32" s="1">
        <v>37094.19</v>
      </c>
      <c r="E32" s="1">
        <v>39210.68</v>
      </c>
      <c r="F32" s="1">
        <v>31252.55</v>
      </c>
      <c r="G32" s="1">
        <v>29964.97</v>
      </c>
      <c r="H32" s="1">
        <v>33789.61</v>
      </c>
      <c r="I32" s="1">
        <v>30445.54</v>
      </c>
      <c r="J32" s="1">
        <v>33669.75</v>
      </c>
      <c r="K32" s="1">
        <v>39818.9</v>
      </c>
      <c r="L32" s="1">
        <v>35395.65</v>
      </c>
      <c r="M32" s="1">
        <v>38083.51</v>
      </c>
      <c r="N32" s="6">
        <f t="shared" si="0"/>
        <v>440863.67000000004</v>
      </c>
    </row>
    <row r="33" spans="1:14" ht="12.75">
      <c r="A33" t="s">
        <v>21</v>
      </c>
      <c r="B33" s="1">
        <v>19462.13</v>
      </c>
      <c r="C33" s="1">
        <v>15794.58</v>
      </c>
      <c r="D33" s="1">
        <v>16207.49</v>
      </c>
      <c r="E33" s="1">
        <v>18814.56</v>
      </c>
      <c r="F33" s="1">
        <v>16300.91</v>
      </c>
      <c r="G33" s="1">
        <v>16349.95</v>
      </c>
      <c r="H33" s="1">
        <v>21211.07</v>
      </c>
      <c r="I33" s="1">
        <v>20044.81</v>
      </c>
      <c r="J33" s="1">
        <v>19951.55</v>
      </c>
      <c r="K33" s="1">
        <v>20254.46</v>
      </c>
      <c r="L33" s="1">
        <v>18331.18</v>
      </c>
      <c r="M33" s="1">
        <v>19372</v>
      </c>
      <c r="N33" s="6">
        <f t="shared" si="0"/>
        <v>222094.68999999997</v>
      </c>
    </row>
    <row r="34" spans="1:14" ht="12.75">
      <c r="A34" t="s">
        <v>101</v>
      </c>
      <c r="B34" s="1">
        <v>112798.27</v>
      </c>
      <c r="C34" s="1">
        <v>98418.1</v>
      </c>
      <c r="D34" s="1">
        <v>67114.43</v>
      </c>
      <c r="E34" s="1">
        <v>69338.16</v>
      </c>
      <c r="F34" s="1">
        <v>56760.56</v>
      </c>
      <c r="G34" s="1">
        <v>64758.4</v>
      </c>
      <c r="H34" s="1">
        <v>60399.41</v>
      </c>
      <c r="I34" s="1">
        <v>49900.87</v>
      </c>
      <c r="J34" s="1">
        <v>52472.99</v>
      </c>
      <c r="K34" s="1">
        <v>74225.89</v>
      </c>
      <c r="L34" s="1">
        <v>69033.95</v>
      </c>
      <c r="M34" s="1">
        <v>82292.9</v>
      </c>
      <c r="N34" s="6">
        <f t="shared" si="0"/>
        <v>857513.9299999999</v>
      </c>
    </row>
    <row r="35" spans="1:14" ht="12.75">
      <c r="A35" t="s">
        <v>23</v>
      </c>
      <c r="B35" s="1">
        <v>40541.49</v>
      </c>
      <c r="C35" s="1">
        <v>44341.75</v>
      </c>
      <c r="D35" s="1">
        <v>33190.85</v>
      </c>
      <c r="E35" s="1">
        <v>40598.7</v>
      </c>
      <c r="F35" s="1">
        <v>34463.89</v>
      </c>
      <c r="G35" s="1">
        <v>32163.71</v>
      </c>
      <c r="H35" s="1">
        <v>36573.15</v>
      </c>
      <c r="I35" s="1">
        <v>32608.56</v>
      </c>
      <c r="J35" s="1">
        <v>29858.99</v>
      </c>
      <c r="K35" s="1">
        <v>35625.78</v>
      </c>
      <c r="L35" s="1">
        <v>37432.43</v>
      </c>
      <c r="M35" s="1">
        <v>36408.05</v>
      </c>
      <c r="N35" s="6">
        <f t="shared" si="0"/>
        <v>433807.35</v>
      </c>
    </row>
    <row r="36" spans="1:14" ht="12.75">
      <c r="A36" t="s">
        <v>24</v>
      </c>
      <c r="B36" s="1">
        <v>109763.92</v>
      </c>
      <c r="C36" s="1">
        <v>99491.68999999994</v>
      </c>
      <c r="D36" s="1">
        <v>94007.13</v>
      </c>
      <c r="E36" s="1">
        <v>97659.26</v>
      </c>
      <c r="F36" s="1">
        <v>99301.65</v>
      </c>
      <c r="G36" s="1">
        <v>110333.88</v>
      </c>
      <c r="H36" s="1">
        <v>120550.83</v>
      </c>
      <c r="I36" s="1">
        <v>111809.75</v>
      </c>
      <c r="J36" s="1">
        <v>101106.71</v>
      </c>
      <c r="K36" s="1">
        <v>120615.79</v>
      </c>
      <c r="L36" s="1">
        <v>107880.85</v>
      </c>
      <c r="M36" s="1">
        <v>110114.04</v>
      </c>
      <c r="N36" s="6">
        <f t="shared" si="0"/>
        <v>1282635.5</v>
      </c>
    </row>
    <row r="37" spans="1:14" ht="12.75">
      <c r="A37" t="s">
        <v>25</v>
      </c>
      <c r="B37" s="1">
        <v>174881.44</v>
      </c>
      <c r="C37" s="1">
        <v>161499.88</v>
      </c>
      <c r="D37" s="1">
        <v>155386.46</v>
      </c>
      <c r="E37" s="1">
        <v>154994.02</v>
      </c>
      <c r="F37" s="1">
        <v>169247.84</v>
      </c>
      <c r="G37" s="1">
        <v>179803.07</v>
      </c>
      <c r="H37" s="1">
        <v>191811.85</v>
      </c>
      <c r="I37" s="1">
        <v>178685.21</v>
      </c>
      <c r="J37" s="1">
        <v>162164</v>
      </c>
      <c r="K37" s="1">
        <v>201654.57</v>
      </c>
      <c r="L37" s="1">
        <v>180307.59</v>
      </c>
      <c r="M37" s="1">
        <v>181348.49</v>
      </c>
      <c r="N37" s="6">
        <f t="shared" si="0"/>
        <v>2091784.4200000002</v>
      </c>
    </row>
    <row r="38" spans="1:14" ht="12.75">
      <c r="A38" t="s">
        <v>102</v>
      </c>
      <c r="B38" s="1">
        <v>537551.98</v>
      </c>
      <c r="C38" s="1">
        <v>490049.57</v>
      </c>
      <c r="D38" s="1">
        <v>481188.27</v>
      </c>
      <c r="E38" s="1">
        <v>490292.74</v>
      </c>
      <c r="F38" s="1">
        <v>491100.57</v>
      </c>
      <c r="G38" s="1">
        <v>533376.31</v>
      </c>
      <c r="H38" s="1">
        <v>577454.65</v>
      </c>
      <c r="I38" s="1">
        <v>507166.83</v>
      </c>
      <c r="J38" s="1">
        <v>438638.48</v>
      </c>
      <c r="K38" s="1">
        <v>549144.93</v>
      </c>
      <c r="L38" s="1">
        <v>525018.62</v>
      </c>
      <c r="M38" s="1">
        <v>493086.96</v>
      </c>
      <c r="N38" s="6">
        <f t="shared" si="0"/>
        <v>6114069.91</v>
      </c>
    </row>
    <row r="39" spans="1:14" ht="12.75">
      <c r="A39" t="s">
        <v>27</v>
      </c>
      <c r="B39" s="1">
        <v>644313.97</v>
      </c>
      <c r="C39" s="1">
        <v>590613.6</v>
      </c>
      <c r="D39" s="1">
        <v>606181.13</v>
      </c>
      <c r="E39" s="1">
        <v>588670.01</v>
      </c>
      <c r="F39" s="1">
        <v>598300.65</v>
      </c>
      <c r="G39" s="1">
        <v>671369.43</v>
      </c>
      <c r="H39" s="1">
        <v>709710.07</v>
      </c>
      <c r="I39" s="1">
        <v>700313.91</v>
      </c>
      <c r="J39" s="1">
        <v>623814.9</v>
      </c>
      <c r="K39" s="1">
        <v>710069.15</v>
      </c>
      <c r="L39" s="1">
        <v>627917.52</v>
      </c>
      <c r="M39" s="1">
        <v>577383.92</v>
      </c>
      <c r="N39" s="6">
        <f t="shared" si="0"/>
        <v>7648658.260000002</v>
      </c>
    </row>
    <row r="40" spans="1:14" ht="12.75">
      <c r="A40" t="s">
        <v>103</v>
      </c>
      <c r="B40" s="1">
        <v>14452392.379999984</v>
      </c>
      <c r="C40" s="1">
        <v>13233095.720000006</v>
      </c>
      <c r="D40" s="1">
        <v>13285611.04</v>
      </c>
      <c r="E40" s="1">
        <v>13110841.01</v>
      </c>
      <c r="F40" s="1">
        <v>12977760.83</v>
      </c>
      <c r="G40" s="1">
        <v>13429013.67</v>
      </c>
      <c r="H40" s="1">
        <v>14674654.12</v>
      </c>
      <c r="I40" s="1">
        <v>13286229.64</v>
      </c>
      <c r="J40" s="1">
        <v>12637283.12</v>
      </c>
      <c r="K40" s="1">
        <v>13674403.51</v>
      </c>
      <c r="L40" s="1">
        <v>12768899.51</v>
      </c>
      <c r="M40" s="1">
        <v>12465326.45</v>
      </c>
      <c r="N40" s="6">
        <f t="shared" si="0"/>
        <v>159995510.99999997</v>
      </c>
    </row>
    <row r="41" spans="1:14" ht="12.75">
      <c r="A41" t="s">
        <v>29</v>
      </c>
      <c r="B41" s="1">
        <v>61557.19</v>
      </c>
      <c r="C41" s="1">
        <v>54609.59</v>
      </c>
      <c r="D41" s="1">
        <v>50718.06</v>
      </c>
      <c r="E41" s="1">
        <v>52525.14</v>
      </c>
      <c r="F41" s="1">
        <v>45965.7</v>
      </c>
      <c r="G41" s="1">
        <v>47630.63</v>
      </c>
      <c r="H41" s="1">
        <v>54957.48</v>
      </c>
      <c r="I41" s="1">
        <v>48170.25</v>
      </c>
      <c r="J41" s="1">
        <v>51769.27</v>
      </c>
      <c r="K41" s="1">
        <v>57248.78</v>
      </c>
      <c r="L41" s="1">
        <v>51999.63</v>
      </c>
      <c r="M41" s="1">
        <v>54055.23</v>
      </c>
      <c r="N41" s="6">
        <f t="shared" si="0"/>
        <v>631206.95</v>
      </c>
    </row>
    <row r="42" spans="1:14" ht="12.75">
      <c r="A42" t="s">
        <v>104</v>
      </c>
      <c r="B42" s="1">
        <v>1231052.63</v>
      </c>
      <c r="C42" s="1">
        <v>1183669.56</v>
      </c>
      <c r="D42" s="1">
        <v>1158764.55</v>
      </c>
      <c r="E42" s="1">
        <v>1267925.78</v>
      </c>
      <c r="F42" s="1">
        <v>1183708.63</v>
      </c>
      <c r="G42" s="1">
        <v>1464035.75</v>
      </c>
      <c r="H42" s="1">
        <v>1660328.89</v>
      </c>
      <c r="I42" s="1">
        <v>1321419</v>
      </c>
      <c r="J42" s="1">
        <v>1238266.12</v>
      </c>
      <c r="K42" s="1">
        <v>1393715.6</v>
      </c>
      <c r="L42" s="1">
        <v>1333597.69</v>
      </c>
      <c r="M42" s="1">
        <v>1166360</v>
      </c>
      <c r="N42" s="6">
        <f t="shared" si="0"/>
        <v>15602844.2</v>
      </c>
    </row>
    <row r="43" spans="1:14" ht="12.75">
      <c r="A43" t="s">
        <v>31</v>
      </c>
      <c r="B43" s="1">
        <v>460397.31</v>
      </c>
      <c r="C43" s="1">
        <v>436514.39</v>
      </c>
      <c r="D43" s="1">
        <v>426922.18</v>
      </c>
      <c r="E43" s="1">
        <v>423993.94</v>
      </c>
      <c r="F43" s="1">
        <v>396665.37</v>
      </c>
      <c r="G43" s="1">
        <v>417476.12</v>
      </c>
      <c r="H43" s="1">
        <v>451529.41</v>
      </c>
      <c r="I43" s="1">
        <v>386341.38</v>
      </c>
      <c r="J43" s="1">
        <v>355770.23</v>
      </c>
      <c r="K43" s="1">
        <v>425528.57</v>
      </c>
      <c r="L43" s="1">
        <v>414855.25</v>
      </c>
      <c r="M43" s="1">
        <v>419298.87</v>
      </c>
      <c r="N43" s="6">
        <f t="shared" si="0"/>
        <v>5015293.0200000005</v>
      </c>
    </row>
    <row r="44" spans="1:14" ht="12.75">
      <c r="A44" t="s">
        <v>32</v>
      </c>
      <c r="B44" s="1">
        <v>57503.38</v>
      </c>
      <c r="C44" s="1">
        <v>53481.18</v>
      </c>
      <c r="D44" s="1">
        <v>56912.18</v>
      </c>
      <c r="E44" s="1">
        <v>50124.78</v>
      </c>
      <c r="F44" s="1">
        <v>51833.15</v>
      </c>
      <c r="G44" s="1">
        <v>50791.31</v>
      </c>
      <c r="H44" s="1">
        <v>51768.64</v>
      </c>
      <c r="I44" s="1">
        <v>47073.07</v>
      </c>
      <c r="J44" s="1">
        <v>47855.97</v>
      </c>
      <c r="K44" s="1">
        <v>49128.75</v>
      </c>
      <c r="L44" s="1">
        <v>78195.92</v>
      </c>
      <c r="M44" s="1">
        <v>48582.11</v>
      </c>
      <c r="N44" s="6">
        <f t="shared" si="0"/>
        <v>643250.4400000001</v>
      </c>
    </row>
    <row r="45" spans="1:14" ht="12.75">
      <c r="A45" t="s">
        <v>33</v>
      </c>
      <c r="B45" s="1">
        <v>19053.65</v>
      </c>
      <c r="C45" s="1">
        <v>18710.99</v>
      </c>
      <c r="D45" s="1">
        <v>17691.19</v>
      </c>
      <c r="E45" s="1">
        <v>17634.94</v>
      </c>
      <c r="F45" s="1">
        <v>16509.78</v>
      </c>
      <c r="G45" s="1">
        <v>16681.51</v>
      </c>
      <c r="H45" s="1">
        <v>16638.51</v>
      </c>
      <c r="I45" s="1">
        <v>16078.32</v>
      </c>
      <c r="J45" s="1">
        <v>17269.77</v>
      </c>
      <c r="K45" s="1">
        <v>17506.1</v>
      </c>
      <c r="L45" s="1">
        <v>17003.14</v>
      </c>
      <c r="M45" s="1">
        <v>16409.89</v>
      </c>
      <c r="N45" s="6">
        <f t="shared" si="0"/>
        <v>207187.78999999998</v>
      </c>
    </row>
    <row r="46" spans="1:14" ht="12.75">
      <c r="A46" t="s">
        <v>105</v>
      </c>
      <c r="B46" s="1">
        <v>2181925.63</v>
      </c>
      <c r="C46" s="1">
        <v>2071651.77</v>
      </c>
      <c r="D46" s="1">
        <v>2001174.21</v>
      </c>
      <c r="E46" s="1">
        <v>2078713.73</v>
      </c>
      <c r="F46" s="1">
        <v>2124568.14</v>
      </c>
      <c r="G46" s="1">
        <v>2207429.89</v>
      </c>
      <c r="H46" s="1">
        <v>2329790.75</v>
      </c>
      <c r="I46" s="1">
        <v>2118953.27</v>
      </c>
      <c r="J46" s="1">
        <v>1969287.8</v>
      </c>
      <c r="K46" s="1">
        <v>2264197.61</v>
      </c>
      <c r="L46" s="1">
        <v>2194796.05</v>
      </c>
      <c r="M46" s="1">
        <v>2044465.36</v>
      </c>
      <c r="N46" s="6">
        <f t="shared" si="0"/>
        <v>25586954.21</v>
      </c>
    </row>
    <row r="47" spans="1:14" ht="12.75">
      <c r="A47" t="s">
        <v>106</v>
      </c>
      <c r="B47" s="1">
        <v>169017.58</v>
      </c>
      <c r="C47" s="1">
        <v>143631.62</v>
      </c>
      <c r="D47" s="1">
        <v>137655.91</v>
      </c>
      <c r="E47" s="1">
        <v>144384.79</v>
      </c>
      <c r="F47" s="1">
        <v>119599.54</v>
      </c>
      <c r="G47" s="1">
        <v>108743.9</v>
      </c>
      <c r="H47" s="1">
        <v>130833.6</v>
      </c>
      <c r="I47" s="1">
        <v>123784.84</v>
      </c>
      <c r="J47" s="1">
        <v>406140.96</v>
      </c>
      <c r="K47" s="1">
        <v>134785.62</v>
      </c>
      <c r="L47" s="1">
        <v>112907.24</v>
      </c>
      <c r="M47" s="1">
        <v>107835.98</v>
      </c>
      <c r="N47" s="6">
        <f t="shared" si="0"/>
        <v>1839321.5799999998</v>
      </c>
    </row>
    <row r="48" spans="1:14" ht="12.75">
      <c r="A48" t="s">
        <v>107</v>
      </c>
      <c r="B48" s="1">
        <v>3978312.55</v>
      </c>
      <c r="C48" s="1">
        <v>3808853.73</v>
      </c>
      <c r="D48" s="1">
        <v>3913940.65</v>
      </c>
      <c r="E48" s="1">
        <v>3980020.48</v>
      </c>
      <c r="F48" s="1">
        <v>3707411.44</v>
      </c>
      <c r="G48" s="1">
        <v>4006012.86</v>
      </c>
      <c r="H48" s="1">
        <v>4273036.3</v>
      </c>
      <c r="I48" s="1">
        <v>3606256.48</v>
      </c>
      <c r="J48" s="1">
        <v>3392398.18</v>
      </c>
      <c r="K48" s="1">
        <v>3725142.89</v>
      </c>
      <c r="L48" s="1">
        <v>3669733.5</v>
      </c>
      <c r="M48" s="1">
        <v>3667821.48</v>
      </c>
      <c r="N48" s="6">
        <f t="shared" si="0"/>
        <v>45728940.54</v>
      </c>
    </row>
    <row r="49" spans="1:14" ht="12.75">
      <c r="A49" t="s">
        <v>37</v>
      </c>
      <c r="B49" s="1">
        <v>216724.18</v>
      </c>
      <c r="C49" s="1">
        <v>211546.29</v>
      </c>
      <c r="D49" s="1">
        <v>195906.48</v>
      </c>
      <c r="E49" s="1">
        <v>195362.07</v>
      </c>
      <c r="F49" s="1">
        <v>200606.69</v>
      </c>
      <c r="G49" s="1">
        <v>212537.58</v>
      </c>
      <c r="H49" s="1">
        <v>213909.97</v>
      </c>
      <c r="I49" s="1">
        <v>196462.42</v>
      </c>
      <c r="J49" s="1">
        <v>158846.68</v>
      </c>
      <c r="K49" s="1">
        <v>227348.11</v>
      </c>
      <c r="L49" s="1">
        <v>205793.44</v>
      </c>
      <c r="M49" s="1">
        <v>208892.12</v>
      </c>
      <c r="N49" s="6">
        <f t="shared" si="0"/>
        <v>2443936.03</v>
      </c>
    </row>
    <row r="50" spans="1:14" ht="12.75">
      <c r="A50" t="s">
        <v>38</v>
      </c>
      <c r="B50" s="1">
        <v>24495.44</v>
      </c>
      <c r="C50" s="1">
        <v>18605.87</v>
      </c>
      <c r="D50" s="1">
        <v>16208.29</v>
      </c>
      <c r="E50" s="1">
        <v>15424.02</v>
      </c>
      <c r="F50" s="1">
        <v>15771.51</v>
      </c>
      <c r="G50" s="1">
        <v>14160.84</v>
      </c>
      <c r="H50" s="1">
        <v>15656.93</v>
      </c>
      <c r="I50" s="1">
        <v>13703.29</v>
      </c>
      <c r="J50" s="1">
        <v>15801.28</v>
      </c>
      <c r="K50" s="1">
        <v>15680.02</v>
      </c>
      <c r="L50" s="1">
        <v>14891.4</v>
      </c>
      <c r="M50" s="1">
        <v>14488.02</v>
      </c>
      <c r="N50" s="6">
        <f t="shared" si="0"/>
        <v>194886.90999999997</v>
      </c>
    </row>
    <row r="51" spans="1:14" ht="12.75">
      <c r="A51" t="s">
        <v>39</v>
      </c>
      <c r="B51" s="1">
        <v>100003.31</v>
      </c>
      <c r="C51" s="1">
        <v>96324.88</v>
      </c>
      <c r="D51" s="1">
        <v>98657.14</v>
      </c>
      <c r="E51" s="1">
        <v>97099.47</v>
      </c>
      <c r="F51" s="1">
        <v>87961.48</v>
      </c>
      <c r="G51" s="1">
        <v>91396.95</v>
      </c>
      <c r="H51" s="1">
        <v>100604.38</v>
      </c>
      <c r="I51" s="1">
        <v>83769.01</v>
      </c>
      <c r="J51" s="1">
        <v>85141.83</v>
      </c>
      <c r="K51" s="1">
        <v>95414.39</v>
      </c>
      <c r="L51" s="1">
        <v>89494.89</v>
      </c>
      <c r="M51" s="1">
        <v>94659.76</v>
      </c>
      <c r="N51" s="6">
        <f t="shared" si="0"/>
        <v>1120527.49</v>
      </c>
    </row>
    <row r="52" spans="1:14" ht="12.75">
      <c r="A52" t="s">
        <v>108</v>
      </c>
      <c r="B52" s="1">
        <v>1530888.92</v>
      </c>
      <c r="C52" s="1">
        <v>1440634.04</v>
      </c>
      <c r="D52" s="1">
        <v>1393281.59</v>
      </c>
      <c r="E52" s="1">
        <v>1390170.45</v>
      </c>
      <c r="F52" s="1">
        <v>1429178.52</v>
      </c>
      <c r="G52" s="1">
        <v>1550781.88</v>
      </c>
      <c r="H52" s="1">
        <v>1722618.82</v>
      </c>
      <c r="I52" s="1">
        <v>1541599.96</v>
      </c>
      <c r="J52" s="1">
        <v>1461975.4</v>
      </c>
      <c r="K52" s="1">
        <v>1661804.33</v>
      </c>
      <c r="L52" s="1">
        <v>1548565.08</v>
      </c>
      <c r="M52" s="1">
        <v>1415071.76</v>
      </c>
      <c r="N52" s="6">
        <f t="shared" si="0"/>
        <v>18086570.75</v>
      </c>
    </row>
    <row r="53" spans="1:14" ht="12.75">
      <c r="A53" t="s">
        <v>41</v>
      </c>
      <c r="B53" s="1">
        <v>1496975.14</v>
      </c>
      <c r="C53" s="1">
        <v>1376793.82</v>
      </c>
      <c r="D53" s="1">
        <v>1345826</v>
      </c>
      <c r="E53" s="1">
        <v>1351159.03</v>
      </c>
      <c r="F53" s="1">
        <v>1350180.58</v>
      </c>
      <c r="G53" s="1">
        <v>1386752.02</v>
      </c>
      <c r="H53" s="1">
        <v>1452447.29</v>
      </c>
      <c r="I53" s="1">
        <v>1278929.89</v>
      </c>
      <c r="J53" s="1">
        <v>1210448.54</v>
      </c>
      <c r="K53" s="1">
        <v>1413429.24</v>
      </c>
      <c r="L53" s="1">
        <v>1343630.37</v>
      </c>
      <c r="M53" s="1">
        <v>1387835.79</v>
      </c>
      <c r="N53" s="6">
        <f t="shared" si="0"/>
        <v>16394407.709999997</v>
      </c>
    </row>
    <row r="54" spans="1:14" ht="12.75">
      <c r="A54" t="s">
        <v>42</v>
      </c>
      <c r="B54" s="1">
        <v>923095.43</v>
      </c>
      <c r="C54" s="1">
        <v>852107.98</v>
      </c>
      <c r="D54" s="1">
        <v>822303.72</v>
      </c>
      <c r="E54" s="1">
        <v>790944.87</v>
      </c>
      <c r="F54" s="1">
        <v>844972.54</v>
      </c>
      <c r="G54" s="1">
        <v>914838.06</v>
      </c>
      <c r="H54" s="1">
        <v>1043687.04</v>
      </c>
      <c r="I54" s="1">
        <v>897674.21</v>
      </c>
      <c r="J54" s="1">
        <v>869715.57</v>
      </c>
      <c r="K54" s="1">
        <v>924437.71</v>
      </c>
      <c r="L54" s="1">
        <v>848716.22</v>
      </c>
      <c r="M54" s="1">
        <v>796218.09</v>
      </c>
      <c r="N54" s="6">
        <f t="shared" si="0"/>
        <v>10528711.44</v>
      </c>
    </row>
    <row r="55" spans="1:14" ht="12.75">
      <c r="A55" t="s">
        <v>109</v>
      </c>
      <c r="B55" s="1">
        <v>2851676.13</v>
      </c>
      <c r="C55" s="1">
        <v>2909979.74</v>
      </c>
      <c r="D55" s="1">
        <v>2406455.52</v>
      </c>
      <c r="E55" s="1">
        <v>1814866.32</v>
      </c>
      <c r="F55" s="1">
        <v>2439123.56</v>
      </c>
      <c r="G55" s="1">
        <v>2424982.79</v>
      </c>
      <c r="H55" s="1">
        <v>2776942.9</v>
      </c>
      <c r="I55" s="1">
        <v>2888426.69</v>
      </c>
      <c r="J55" s="1">
        <v>2991831.53</v>
      </c>
      <c r="K55" s="1">
        <v>3339741.51</v>
      </c>
      <c r="L55" s="1">
        <v>3130632.5</v>
      </c>
      <c r="M55" s="1">
        <v>2801355.63</v>
      </c>
      <c r="N55" s="6">
        <f t="shared" si="0"/>
        <v>32776014.820000004</v>
      </c>
    </row>
    <row r="56" spans="1:14" ht="12.75">
      <c r="A56" t="s">
        <v>110</v>
      </c>
      <c r="B56" s="1">
        <v>683131.16</v>
      </c>
      <c r="C56" s="1">
        <v>637371.13</v>
      </c>
      <c r="D56" s="1">
        <v>525595.61</v>
      </c>
      <c r="E56" s="1">
        <v>507014.86</v>
      </c>
      <c r="F56" s="1">
        <v>523238.87</v>
      </c>
      <c r="G56" s="1">
        <v>529596.94</v>
      </c>
      <c r="H56" s="1">
        <v>529577.75</v>
      </c>
      <c r="I56" s="1">
        <v>462904.92</v>
      </c>
      <c r="J56" s="1">
        <v>484269.14</v>
      </c>
      <c r="K56" s="1">
        <v>594814.43</v>
      </c>
      <c r="L56" s="1">
        <v>570832.14</v>
      </c>
      <c r="M56" s="1">
        <v>596120.39</v>
      </c>
      <c r="N56" s="6">
        <f t="shared" si="0"/>
        <v>6644467.339999999</v>
      </c>
    </row>
    <row r="57" spans="1:14" ht="12.75">
      <c r="A57" t="s">
        <v>111</v>
      </c>
      <c r="B57" s="1">
        <v>111241.81</v>
      </c>
      <c r="C57" s="1">
        <v>88510.39</v>
      </c>
      <c r="D57" s="1">
        <v>86155.84</v>
      </c>
      <c r="E57" s="1">
        <v>73195.94</v>
      </c>
      <c r="F57" s="1">
        <v>71431.65</v>
      </c>
      <c r="G57" s="1">
        <v>70729.54</v>
      </c>
      <c r="H57" s="1">
        <v>70415.06</v>
      </c>
      <c r="I57" s="1">
        <v>63352.96</v>
      </c>
      <c r="J57" s="1">
        <v>67683.73</v>
      </c>
      <c r="K57" s="1">
        <v>80572.22</v>
      </c>
      <c r="L57" s="1">
        <v>85940.93</v>
      </c>
      <c r="M57" s="1">
        <v>81608.35</v>
      </c>
      <c r="N57" s="6">
        <f t="shared" si="0"/>
        <v>950838.4199999998</v>
      </c>
    </row>
    <row r="58" spans="1:14" ht="12.75">
      <c r="A58" t="s">
        <v>46</v>
      </c>
      <c r="B58" s="1">
        <v>283419.18</v>
      </c>
      <c r="C58" s="1">
        <v>247251.68</v>
      </c>
      <c r="D58" s="1">
        <v>247713.18</v>
      </c>
      <c r="E58" s="1">
        <v>258807.23</v>
      </c>
      <c r="F58" s="1">
        <v>266516.2</v>
      </c>
      <c r="G58" s="1">
        <v>289531.92</v>
      </c>
      <c r="H58" s="1">
        <v>311648.35</v>
      </c>
      <c r="I58" s="1">
        <v>273989.12</v>
      </c>
      <c r="J58" s="1">
        <v>249564.99</v>
      </c>
      <c r="K58" s="1">
        <v>292741.73</v>
      </c>
      <c r="L58" s="1">
        <v>275438.53</v>
      </c>
      <c r="M58" s="1">
        <v>256327.38</v>
      </c>
      <c r="N58" s="6">
        <f t="shared" si="0"/>
        <v>3252949.4899999993</v>
      </c>
    </row>
    <row r="59" spans="1:14" ht="12.75">
      <c r="A59" t="s">
        <v>112</v>
      </c>
      <c r="B59" s="1">
        <v>13643120.190000001</v>
      </c>
      <c r="C59" s="1">
        <v>12964427.750000004</v>
      </c>
      <c r="D59" s="1">
        <v>12025988.16</v>
      </c>
      <c r="E59" s="1">
        <v>11249698.31</v>
      </c>
      <c r="F59" s="1">
        <v>11578247.71</v>
      </c>
      <c r="G59" s="1">
        <v>11703566.99</v>
      </c>
      <c r="H59" s="1">
        <v>12954342.73</v>
      </c>
      <c r="I59" s="1">
        <v>11728910.9</v>
      </c>
      <c r="J59" s="1">
        <v>11020197.03</v>
      </c>
      <c r="K59" s="1">
        <v>12131313.52</v>
      </c>
      <c r="L59" s="1">
        <v>12268138.15</v>
      </c>
      <c r="M59" s="1">
        <v>10985978.36</v>
      </c>
      <c r="N59" s="6">
        <f t="shared" si="0"/>
        <v>144253929.8</v>
      </c>
    </row>
    <row r="60" spans="1:14" ht="12.75">
      <c r="A60" t="s">
        <v>113</v>
      </c>
      <c r="B60" s="1">
        <v>3065643.59</v>
      </c>
      <c r="C60" s="1">
        <v>3152862.52</v>
      </c>
      <c r="D60" s="1">
        <v>2830528.03</v>
      </c>
      <c r="E60" s="1">
        <v>2453841.56</v>
      </c>
      <c r="F60" s="1">
        <v>2586221.82</v>
      </c>
      <c r="G60" s="1">
        <v>2588343.31</v>
      </c>
      <c r="H60" s="1">
        <v>2894384.8</v>
      </c>
      <c r="I60" s="1">
        <v>2722842.64</v>
      </c>
      <c r="J60" s="1">
        <v>2456226.63</v>
      </c>
      <c r="K60" s="1">
        <v>3063053.63</v>
      </c>
      <c r="L60" s="1">
        <v>2878401.42</v>
      </c>
      <c r="M60" s="1">
        <v>2519124.69</v>
      </c>
      <c r="N60" s="6">
        <f t="shared" si="0"/>
        <v>33211474.639999997</v>
      </c>
    </row>
    <row r="61" spans="1:14" ht="12.75">
      <c r="A61" t="s">
        <v>114</v>
      </c>
      <c r="B61" s="1">
        <v>7387855.390000004</v>
      </c>
      <c r="C61" s="1">
        <v>6942900.470000001</v>
      </c>
      <c r="D61" s="1">
        <v>7177388.72</v>
      </c>
      <c r="E61" s="1">
        <v>7207541.83</v>
      </c>
      <c r="F61" s="1">
        <v>7273951.72</v>
      </c>
      <c r="G61" s="1">
        <v>7883637.65</v>
      </c>
      <c r="H61" s="1">
        <v>8828298.89</v>
      </c>
      <c r="I61" s="1">
        <v>7581478.15</v>
      </c>
      <c r="J61" s="1">
        <v>7463919.65</v>
      </c>
      <c r="K61" s="1">
        <v>7876841.09</v>
      </c>
      <c r="L61" s="1">
        <v>7380405.35</v>
      </c>
      <c r="M61" s="1">
        <v>6797390.82</v>
      </c>
      <c r="N61" s="6">
        <f t="shared" si="0"/>
        <v>89801609.72999999</v>
      </c>
    </row>
    <row r="62" spans="1:14" ht="12.75">
      <c r="A62" t="s">
        <v>50</v>
      </c>
      <c r="B62" s="1">
        <v>2920190.53</v>
      </c>
      <c r="C62" s="1">
        <v>2729271.74</v>
      </c>
      <c r="D62" s="1">
        <v>2740061.81</v>
      </c>
      <c r="E62" s="1">
        <v>2715996.45</v>
      </c>
      <c r="F62" s="1">
        <v>2857319.05</v>
      </c>
      <c r="G62" s="1">
        <v>3072836.08</v>
      </c>
      <c r="H62" s="1">
        <v>3427407.12</v>
      </c>
      <c r="I62" s="1">
        <v>2969973.82</v>
      </c>
      <c r="J62" s="1">
        <v>2602926.66</v>
      </c>
      <c r="K62" s="1">
        <v>3005576.38</v>
      </c>
      <c r="L62" s="1">
        <v>2870540.32</v>
      </c>
      <c r="M62" s="1">
        <v>2729362.64</v>
      </c>
      <c r="N62" s="6">
        <f t="shared" si="0"/>
        <v>34641462.6</v>
      </c>
    </row>
    <row r="63" spans="1:14" ht="12.75">
      <c r="A63" t="s">
        <v>115</v>
      </c>
      <c r="B63" s="1">
        <v>9321279.039999982</v>
      </c>
      <c r="C63" s="1">
        <v>8878700.849999998</v>
      </c>
      <c r="D63" s="1">
        <v>8578650.51</v>
      </c>
      <c r="E63" s="1">
        <v>8310371.44</v>
      </c>
      <c r="F63" s="1">
        <v>8613654.62</v>
      </c>
      <c r="G63" s="1">
        <v>8619579.65</v>
      </c>
      <c r="H63" s="1">
        <v>9569933.25</v>
      </c>
      <c r="I63" s="1">
        <v>8501478.36</v>
      </c>
      <c r="J63" s="1">
        <v>8310428.43</v>
      </c>
      <c r="K63" s="1">
        <v>9414570.94</v>
      </c>
      <c r="L63" s="1">
        <v>8888009.98</v>
      </c>
      <c r="M63" s="1">
        <v>8524849.7</v>
      </c>
      <c r="N63" s="6">
        <f t="shared" si="0"/>
        <v>105531506.76999998</v>
      </c>
    </row>
    <row r="64" spans="1:14" ht="12.75">
      <c r="A64" t="s">
        <v>116</v>
      </c>
      <c r="B64" s="1">
        <v>4670122.92</v>
      </c>
      <c r="C64" s="1">
        <v>4459101.15</v>
      </c>
      <c r="D64" s="1">
        <v>4349435.82</v>
      </c>
      <c r="E64" s="1">
        <v>4321699.91</v>
      </c>
      <c r="F64" s="1">
        <v>4309581.94</v>
      </c>
      <c r="G64" s="1">
        <v>4436743.99</v>
      </c>
      <c r="H64" s="1">
        <v>4864589.38</v>
      </c>
      <c r="I64" s="1">
        <v>4297588.63</v>
      </c>
      <c r="J64" s="1">
        <v>3969104.76</v>
      </c>
      <c r="K64" s="1">
        <v>4502655.79</v>
      </c>
      <c r="L64" s="1">
        <v>4312847.89</v>
      </c>
      <c r="M64" s="1">
        <v>4124388.15</v>
      </c>
      <c r="N64" s="6">
        <f t="shared" si="0"/>
        <v>52617860.33</v>
      </c>
    </row>
    <row r="65" spans="1:14" ht="12.75">
      <c r="A65" t="s">
        <v>117</v>
      </c>
      <c r="B65" s="1">
        <v>403011.3</v>
      </c>
      <c r="C65" s="1">
        <v>370922.48</v>
      </c>
      <c r="D65" s="1">
        <v>339309</v>
      </c>
      <c r="E65" s="1">
        <v>350413.43</v>
      </c>
      <c r="F65" s="1">
        <v>357105.64</v>
      </c>
      <c r="G65" s="1">
        <v>362554.83</v>
      </c>
      <c r="H65" s="1">
        <v>408357.22</v>
      </c>
      <c r="I65" s="1">
        <v>335659.49</v>
      </c>
      <c r="J65" s="1">
        <v>310441.58</v>
      </c>
      <c r="K65" s="1">
        <v>386271.15</v>
      </c>
      <c r="L65" s="1">
        <v>377895.6</v>
      </c>
      <c r="M65" s="1">
        <v>362399.37</v>
      </c>
      <c r="N65" s="6">
        <f t="shared" si="0"/>
        <v>4364341.090000001</v>
      </c>
    </row>
    <row r="66" spans="1:14" ht="12.75">
      <c r="A66" t="s">
        <v>118</v>
      </c>
      <c r="B66" s="1">
        <v>89679.58</v>
      </c>
      <c r="C66" s="1">
        <v>78427.01</v>
      </c>
      <c r="D66" s="1">
        <v>95007.88</v>
      </c>
      <c r="E66" s="1">
        <v>98081.42</v>
      </c>
      <c r="F66" s="1">
        <v>86265.73</v>
      </c>
      <c r="G66" s="1">
        <v>169856.47</v>
      </c>
      <c r="H66" s="1">
        <v>77138.17</v>
      </c>
      <c r="I66" s="1">
        <v>66209.68</v>
      </c>
      <c r="J66" s="1">
        <v>81118.45</v>
      </c>
      <c r="K66" s="1">
        <v>94824.69</v>
      </c>
      <c r="L66" s="1">
        <v>69594.17</v>
      </c>
      <c r="M66" s="1">
        <v>88768.01</v>
      </c>
      <c r="N66" s="6">
        <f t="shared" si="0"/>
        <v>1094971.2599999998</v>
      </c>
    </row>
    <row r="67" spans="1:14" ht="12.75">
      <c r="A67" t="s">
        <v>119</v>
      </c>
      <c r="B67" s="1">
        <v>900283.34</v>
      </c>
      <c r="C67" s="1">
        <v>847848.64</v>
      </c>
      <c r="D67" s="1">
        <v>810092.28</v>
      </c>
      <c r="E67" s="1">
        <v>848996.39</v>
      </c>
      <c r="F67" s="1">
        <v>879542</v>
      </c>
      <c r="G67" s="1">
        <v>868452.83</v>
      </c>
      <c r="H67" s="1">
        <v>923209.64</v>
      </c>
      <c r="I67" s="1">
        <v>849739.97</v>
      </c>
      <c r="J67" s="1">
        <v>773339.1</v>
      </c>
      <c r="K67" s="1">
        <v>910828.15</v>
      </c>
      <c r="L67" s="1">
        <v>852473.75</v>
      </c>
      <c r="M67" s="1">
        <v>813243.7</v>
      </c>
      <c r="N67" s="6">
        <f t="shared" si="0"/>
        <v>10278049.79</v>
      </c>
    </row>
    <row r="68" spans="1:14" ht="12.75">
      <c r="A68" t="s">
        <v>120</v>
      </c>
      <c r="B68" s="1">
        <v>501184.63</v>
      </c>
      <c r="C68" s="1">
        <v>443445.9</v>
      </c>
      <c r="D68" s="1">
        <v>410666.74</v>
      </c>
      <c r="E68" s="1">
        <v>399833.01</v>
      </c>
      <c r="F68" s="1">
        <v>386798</v>
      </c>
      <c r="G68" s="1">
        <v>412416.51</v>
      </c>
      <c r="H68" s="1">
        <v>413967.6</v>
      </c>
      <c r="I68" s="1">
        <v>365870.52</v>
      </c>
      <c r="J68" s="1">
        <v>317614.16</v>
      </c>
      <c r="K68" s="1">
        <v>411470.87</v>
      </c>
      <c r="L68" s="1">
        <v>429266.42</v>
      </c>
      <c r="M68" s="1">
        <v>439451.58</v>
      </c>
      <c r="N68" s="6">
        <f t="shared" si="0"/>
        <v>4931985.94</v>
      </c>
    </row>
    <row r="69" spans="1:14" ht="12.75">
      <c r="A69" t="s">
        <v>121</v>
      </c>
      <c r="B69" s="1">
        <v>3902854.5200000084</v>
      </c>
      <c r="C69" s="1">
        <v>3704114.3</v>
      </c>
      <c r="D69" s="1">
        <v>3646547.34</v>
      </c>
      <c r="E69" s="1">
        <v>3392806.69</v>
      </c>
      <c r="F69" s="1">
        <v>3593214.75</v>
      </c>
      <c r="G69" s="1">
        <v>3905808.98</v>
      </c>
      <c r="H69" s="1">
        <v>4208271.91</v>
      </c>
      <c r="I69" s="1">
        <v>4132650.13</v>
      </c>
      <c r="J69" s="1">
        <v>4001689.07</v>
      </c>
      <c r="K69" s="1">
        <v>4378296.88</v>
      </c>
      <c r="L69" s="1">
        <v>4033212.03</v>
      </c>
      <c r="M69" s="1">
        <v>3585964.95</v>
      </c>
      <c r="N69" s="6">
        <f t="shared" si="0"/>
        <v>46485431.55000001</v>
      </c>
    </row>
    <row r="70" spans="1:14" ht="12.75">
      <c r="A70" t="s">
        <v>122</v>
      </c>
      <c r="B70" s="1">
        <v>4443256.46</v>
      </c>
      <c r="C70" s="1">
        <v>4336608.41</v>
      </c>
      <c r="D70" s="1">
        <v>4111856.78</v>
      </c>
      <c r="E70" s="1">
        <v>4296785.37</v>
      </c>
      <c r="F70" s="1">
        <v>4019284.76</v>
      </c>
      <c r="G70" s="1">
        <v>4249969.18</v>
      </c>
      <c r="H70" s="1">
        <v>4647103.11</v>
      </c>
      <c r="I70" s="1">
        <v>3781583.44</v>
      </c>
      <c r="J70" s="1">
        <v>3588644.35</v>
      </c>
      <c r="K70" s="1">
        <v>4014795.05</v>
      </c>
      <c r="L70" s="1">
        <v>3838613.01</v>
      </c>
      <c r="M70" s="1">
        <v>3877179.62</v>
      </c>
      <c r="N70" s="6">
        <f t="shared" si="0"/>
        <v>49205679.53999999</v>
      </c>
    </row>
    <row r="71" spans="1:14" ht="12.75">
      <c r="A71" t="s">
        <v>59</v>
      </c>
      <c r="B71" s="1">
        <v>539154.16</v>
      </c>
      <c r="C71" s="1">
        <v>482699.29</v>
      </c>
      <c r="D71" s="1">
        <v>485764.83</v>
      </c>
      <c r="E71" s="1">
        <v>512509.3</v>
      </c>
      <c r="F71" s="1">
        <v>549893.44</v>
      </c>
      <c r="G71" s="1">
        <v>573594.04</v>
      </c>
      <c r="H71" s="1">
        <v>574041.5</v>
      </c>
      <c r="I71" s="1">
        <v>584903.57</v>
      </c>
      <c r="J71" s="1">
        <v>526821.88</v>
      </c>
      <c r="K71" s="1">
        <v>624232.44</v>
      </c>
      <c r="L71" s="1">
        <v>592614.89</v>
      </c>
      <c r="M71" s="1">
        <v>497741.25</v>
      </c>
      <c r="N71" s="6">
        <f t="shared" si="0"/>
        <v>6543970.589999999</v>
      </c>
    </row>
    <row r="72" spans="1:14" ht="12.75">
      <c r="A72" t="s">
        <v>123</v>
      </c>
      <c r="B72" s="1">
        <v>233904.9</v>
      </c>
      <c r="C72" s="1">
        <v>213962.41</v>
      </c>
      <c r="D72" s="1">
        <v>205675.13</v>
      </c>
      <c r="E72" s="1">
        <v>204113.75</v>
      </c>
      <c r="F72" s="1">
        <v>200694.52</v>
      </c>
      <c r="G72" s="1">
        <v>204788.63</v>
      </c>
      <c r="H72" s="1">
        <v>207128.27</v>
      </c>
      <c r="I72" s="1">
        <v>192721.13</v>
      </c>
      <c r="J72" s="1">
        <v>177033.06</v>
      </c>
      <c r="K72" s="1">
        <v>215583.88</v>
      </c>
      <c r="L72" s="1">
        <v>206743.58</v>
      </c>
      <c r="M72" s="1">
        <v>208648.7</v>
      </c>
      <c r="N72" s="6">
        <f t="shared" si="0"/>
        <v>2470997.96</v>
      </c>
    </row>
    <row r="73" spans="1:14" ht="12.75">
      <c r="A73" t="s">
        <v>61</v>
      </c>
      <c r="B73" s="1">
        <v>146372.42</v>
      </c>
      <c r="C73" s="1">
        <v>146056.42</v>
      </c>
      <c r="D73" s="1">
        <v>133115.19</v>
      </c>
      <c r="E73" s="1">
        <v>138925.58</v>
      </c>
      <c r="F73" s="1">
        <v>131489.14</v>
      </c>
      <c r="G73" s="1">
        <v>135743.9</v>
      </c>
      <c r="H73" s="1">
        <v>138914.17</v>
      </c>
      <c r="I73" s="1">
        <v>113515.62</v>
      </c>
      <c r="J73" s="1">
        <v>107489.25</v>
      </c>
      <c r="K73" s="1">
        <v>127822.57</v>
      </c>
      <c r="L73" s="1">
        <v>127148.26</v>
      </c>
      <c r="M73" s="1">
        <v>131691.83</v>
      </c>
      <c r="N73" s="6">
        <f t="shared" si="0"/>
        <v>1578284.35</v>
      </c>
    </row>
    <row r="74" spans="1:14" ht="12.75">
      <c r="A74" t="s">
        <v>62</v>
      </c>
      <c r="B74" s="1">
        <v>37438.38</v>
      </c>
      <c r="C74" s="1">
        <v>32916.1</v>
      </c>
      <c r="D74" s="1">
        <v>32728.83</v>
      </c>
      <c r="E74" s="1">
        <v>34089.8</v>
      </c>
      <c r="F74" s="1">
        <v>33084.53</v>
      </c>
      <c r="G74" s="1">
        <v>30338.41</v>
      </c>
      <c r="H74" s="1">
        <v>30014.61</v>
      </c>
      <c r="I74" s="1">
        <v>28731.49</v>
      </c>
      <c r="J74" s="1">
        <v>32105.48</v>
      </c>
      <c r="K74" s="1">
        <v>33966.88</v>
      </c>
      <c r="L74" s="1">
        <v>29053.81</v>
      </c>
      <c r="M74" s="1">
        <v>31377.24</v>
      </c>
      <c r="N74" s="6">
        <f t="shared" si="0"/>
        <v>385845.55999999994</v>
      </c>
    </row>
    <row r="75" spans="1:14" ht="12.75">
      <c r="A75" t="s">
        <v>124</v>
      </c>
      <c r="B75" s="1">
        <v>2528710.55</v>
      </c>
      <c r="C75" s="1">
        <v>2317521.6</v>
      </c>
      <c r="D75" s="1">
        <v>2050849.28</v>
      </c>
      <c r="E75" s="1">
        <v>2014387.28</v>
      </c>
      <c r="F75" s="1">
        <v>2049318.91</v>
      </c>
      <c r="G75" s="1">
        <v>2106779.39</v>
      </c>
      <c r="H75" s="1">
        <v>2233900.23</v>
      </c>
      <c r="I75" s="1">
        <v>2273472.74</v>
      </c>
      <c r="J75" s="1">
        <v>2216592.6</v>
      </c>
      <c r="K75" s="1">
        <v>2328368.06</v>
      </c>
      <c r="L75" s="1">
        <v>2228203.19</v>
      </c>
      <c r="M75" s="1">
        <v>2065100.35</v>
      </c>
      <c r="N75" s="6">
        <f t="shared" si="0"/>
        <v>26413204.180000007</v>
      </c>
    </row>
    <row r="76" spans="1:14" ht="12.75">
      <c r="A76" t="s">
        <v>125</v>
      </c>
      <c r="B76" s="1">
        <v>123645.06</v>
      </c>
      <c r="C76" s="1">
        <v>119208.97</v>
      </c>
      <c r="D76" s="1">
        <v>111095.52</v>
      </c>
      <c r="E76" s="1">
        <v>107241</v>
      </c>
      <c r="F76" s="1">
        <v>110490.22</v>
      </c>
      <c r="G76" s="1">
        <v>118664.67</v>
      </c>
      <c r="H76" s="1">
        <v>116270.63</v>
      </c>
      <c r="I76" s="1">
        <v>104550.21</v>
      </c>
      <c r="J76" s="1">
        <v>78969.54</v>
      </c>
      <c r="K76" s="1">
        <v>119772.45</v>
      </c>
      <c r="L76" s="1">
        <v>116079.66</v>
      </c>
      <c r="M76" s="1">
        <v>124276.43</v>
      </c>
      <c r="N76" s="6">
        <f t="shared" si="0"/>
        <v>1350264.3599999999</v>
      </c>
    </row>
    <row r="77" spans="1:14" ht="12.75">
      <c r="A77" t="s">
        <v>126</v>
      </c>
      <c r="B77" s="1">
        <v>1620371.19</v>
      </c>
      <c r="C77" s="1">
        <v>1562228.53</v>
      </c>
      <c r="D77" s="1">
        <v>1041977.23</v>
      </c>
      <c r="E77" s="1">
        <v>781076.78</v>
      </c>
      <c r="F77" s="1">
        <v>731289.15</v>
      </c>
      <c r="G77" s="1">
        <v>663736.14</v>
      </c>
      <c r="H77" s="1">
        <v>629429.28</v>
      </c>
      <c r="I77" s="1">
        <v>561964.27</v>
      </c>
      <c r="J77" s="1">
        <v>606586.5</v>
      </c>
      <c r="K77" s="1">
        <v>897322.57</v>
      </c>
      <c r="L77" s="1">
        <v>989400.91</v>
      </c>
      <c r="M77" s="1">
        <v>1052581.66</v>
      </c>
      <c r="N77" s="6">
        <f>SUM(B77:M77)</f>
        <v>11137964.21</v>
      </c>
    </row>
    <row r="78" spans="1:14" ht="12.75">
      <c r="A78" t="s">
        <v>66</v>
      </c>
      <c r="B78" s="1">
        <v>116069.03</v>
      </c>
      <c r="C78" s="1">
        <v>106754.71</v>
      </c>
      <c r="D78" s="1">
        <v>100876.66</v>
      </c>
      <c r="E78" s="1">
        <v>102664.42</v>
      </c>
      <c r="F78" s="1">
        <v>99685.47</v>
      </c>
      <c r="G78" s="1">
        <v>107382.33</v>
      </c>
      <c r="H78" s="1">
        <v>112566.2</v>
      </c>
      <c r="I78" s="1">
        <v>99172.42</v>
      </c>
      <c r="J78" s="1">
        <v>74985.77</v>
      </c>
      <c r="K78" s="1">
        <v>102386.24</v>
      </c>
      <c r="L78" s="1">
        <v>104088.3</v>
      </c>
      <c r="M78" s="1">
        <v>104720.44</v>
      </c>
      <c r="N78" s="6">
        <f>SUM(B78:M78)</f>
        <v>1231351.99</v>
      </c>
    </row>
    <row r="79" spans="1:14" ht="12.75">
      <c r="A79" t="s">
        <v>127</v>
      </c>
      <c r="B79" s="1">
        <f>9589851.48+151523.74</f>
        <v>9741375.22</v>
      </c>
      <c r="C79" s="1">
        <f>9654234.76000001+185165.39</f>
        <v>9839400.15000001</v>
      </c>
      <c r="D79" s="1">
        <v>9059443.33</v>
      </c>
      <c r="E79" s="1">
        <v>10076673.01</v>
      </c>
      <c r="F79" s="1">
        <v>9899805.99</v>
      </c>
      <c r="G79" s="1">
        <f>8723151.14+135210.07</f>
        <v>8858361.21</v>
      </c>
      <c r="H79" s="1">
        <f>10380749.59+129615.07</f>
        <v>10510364.66</v>
      </c>
      <c r="I79" s="1">
        <v>8934656.64</v>
      </c>
      <c r="J79" s="1">
        <f>8300782.99+171395.08</f>
        <v>8472178.07</v>
      </c>
      <c r="K79" s="1">
        <f>8969058.56+209901.39</f>
        <v>9178959.950000001</v>
      </c>
      <c r="L79" s="1">
        <f>8527011.97+186624.78</f>
        <v>8713636.75</v>
      </c>
      <c r="M79" s="1">
        <v>7870892.53</v>
      </c>
      <c r="N79" s="6">
        <f>SUM(B79:M79)</f>
        <v>111155747.51</v>
      </c>
    </row>
    <row r="80" ht="12.75">
      <c r="A80" t="s">
        <v>1</v>
      </c>
    </row>
    <row r="81" spans="1:14" ht="12.75">
      <c r="A81" t="s">
        <v>68</v>
      </c>
      <c r="B81" s="6">
        <f>SUM(B12:B79)</f>
        <v>147621287.65</v>
      </c>
      <c r="C81" s="6">
        <f aca="true" t="shared" si="1" ref="C81:M81">SUM(C12:C79)</f>
        <v>141596082.14000002</v>
      </c>
      <c r="D81" s="6">
        <f t="shared" si="1"/>
        <v>135908541.34</v>
      </c>
      <c r="E81" s="6">
        <f t="shared" si="1"/>
        <v>133740136.04</v>
      </c>
      <c r="F81" s="6">
        <f t="shared" si="1"/>
        <v>135033910.48000005</v>
      </c>
      <c r="G81" s="6">
        <f t="shared" si="1"/>
        <v>140465729.67000005</v>
      </c>
      <c r="H81" s="6">
        <f t="shared" si="1"/>
        <v>153403845.77999997</v>
      </c>
      <c r="I81" s="6">
        <f t="shared" si="1"/>
        <v>135920612.39999998</v>
      </c>
      <c r="J81" s="6">
        <f t="shared" si="1"/>
        <v>130446952.42999998</v>
      </c>
      <c r="K81" s="6">
        <f t="shared" si="1"/>
        <v>144136838.6</v>
      </c>
      <c r="L81" s="6">
        <f t="shared" si="1"/>
        <v>137991550.33000004</v>
      </c>
      <c r="M81" s="6">
        <f t="shared" si="1"/>
        <v>131646439.82000001</v>
      </c>
      <c r="N81" s="6">
        <f>SUM(B81:M81)</f>
        <v>1667911926.68</v>
      </c>
    </row>
  </sheetData>
  <sheetProtection/>
  <mergeCells count="5">
    <mergeCell ref="A7:N7"/>
    <mergeCell ref="A3:N3"/>
    <mergeCell ref="A5:N5"/>
    <mergeCell ref="A6:N6"/>
    <mergeCell ref="A4:N4"/>
  </mergeCells>
  <printOptions gridLines="1" headings="1"/>
  <pageMargins left="0.75" right="0.75" top="1" bottom="1" header="0.5" footer="0.5"/>
  <pageSetup fitToHeight="10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T80"/>
  <sheetViews>
    <sheetView tabSelected="1" zoomScalePageLayoutView="0" workbookViewId="0" topLeftCell="A8">
      <pane xSplit="1" ySplit="2" topLeftCell="E49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N80" sqref="N80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tr">
        <f>SFY0809!A1</f>
        <v>VALIDATED TAX RECEIPTS DATA FOR:  JULY, 2008 thru June, 2009</v>
      </c>
      <c r="N1" t="s">
        <v>89</v>
      </c>
    </row>
    <row r="3" spans="1:14" ht="12.75">
      <c r="A3" s="29" t="s">
        <v>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29" t="s">
        <v>131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2.75">
      <c r="A5" s="29" t="s">
        <v>70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29" t="s">
        <v>135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.75">
      <c r="A7" s="29" t="s">
        <v>132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ht="12.75">
      <c r="N8" s="6"/>
    </row>
    <row r="9" spans="2:14" ht="12.75">
      <c r="B9" s="2">
        <v>39630</v>
      </c>
      <c r="C9" s="2">
        <v>39661</v>
      </c>
      <c r="D9" s="2">
        <v>39692</v>
      </c>
      <c r="E9" s="2">
        <v>39722</v>
      </c>
      <c r="F9" s="2">
        <v>39753</v>
      </c>
      <c r="G9" s="2">
        <v>39783</v>
      </c>
      <c r="H9" s="2">
        <v>39814</v>
      </c>
      <c r="I9" s="2">
        <v>39845</v>
      </c>
      <c r="J9" s="2">
        <v>39873</v>
      </c>
      <c r="K9" s="2">
        <v>39904</v>
      </c>
      <c r="L9" s="2">
        <v>39934</v>
      </c>
      <c r="M9" s="2">
        <v>39965</v>
      </c>
      <c r="N9" s="3" t="s">
        <v>136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2</v>
      </c>
      <c r="B12" s="6">
        <v>179317.41</v>
      </c>
      <c r="C12" s="7">
        <v>154295.6</v>
      </c>
      <c r="D12" s="7">
        <v>156936.28</v>
      </c>
      <c r="E12" s="7">
        <v>164623.61</v>
      </c>
      <c r="F12" s="7">
        <v>151921.14</v>
      </c>
      <c r="G12" s="7">
        <v>224000.29</v>
      </c>
      <c r="H12" s="7">
        <v>126881.62</v>
      </c>
      <c r="I12" s="7">
        <v>140923.36</v>
      </c>
      <c r="J12" s="7">
        <v>161371.99</v>
      </c>
      <c r="K12" s="7">
        <v>196412.98</v>
      </c>
      <c r="L12" s="7">
        <v>159995.2</v>
      </c>
      <c r="M12" s="7">
        <v>162899.63</v>
      </c>
      <c r="N12" s="6">
        <f>SUM(B12:M12)</f>
        <v>1979579.1099999999</v>
      </c>
    </row>
    <row r="13" spans="1:14" ht="12.75">
      <c r="A13" t="s">
        <v>3</v>
      </c>
      <c r="B13" s="7">
        <v>2388.58</v>
      </c>
      <c r="C13" s="7">
        <v>2230.31</v>
      </c>
      <c r="D13" s="7">
        <v>1797.22</v>
      </c>
      <c r="E13" s="7">
        <v>2389.55</v>
      </c>
      <c r="F13" s="7">
        <v>2022.9</v>
      </c>
      <c r="G13" s="7">
        <v>2045.77</v>
      </c>
      <c r="H13" s="7">
        <v>2257.57</v>
      </c>
      <c r="I13" s="7">
        <v>2095.81</v>
      </c>
      <c r="J13" s="7">
        <v>1939.92</v>
      </c>
      <c r="K13" s="7">
        <v>1694.01</v>
      </c>
      <c r="L13" s="7">
        <v>1797.8</v>
      </c>
      <c r="M13" s="7">
        <v>1703.64</v>
      </c>
      <c r="N13" s="6">
        <f aca="true" t="shared" si="0" ref="N13:N43">SUM(B13:M13)</f>
        <v>24363.079999999994</v>
      </c>
    </row>
    <row r="14" spans="1:14" ht="12.75">
      <c r="A14" t="s">
        <v>4</v>
      </c>
      <c r="B14" s="7">
        <v>1369554.36</v>
      </c>
      <c r="C14" s="7">
        <v>583385.4</v>
      </c>
      <c r="D14" s="7">
        <v>479150.09</v>
      </c>
      <c r="E14" s="7">
        <v>311062.4</v>
      </c>
      <c r="F14" s="7">
        <v>135357.01</v>
      </c>
      <c r="G14" s="7">
        <v>140821.3</v>
      </c>
      <c r="H14" s="7">
        <v>203398.55</v>
      </c>
      <c r="I14" s="7">
        <v>330298.2</v>
      </c>
      <c r="J14" s="7">
        <v>1047537.51</v>
      </c>
      <c r="K14" s="7">
        <v>935772.16</v>
      </c>
      <c r="L14" s="7">
        <v>1033455.22</v>
      </c>
      <c r="M14" s="7">
        <v>2012867.09</v>
      </c>
      <c r="N14" s="6">
        <f t="shared" si="0"/>
        <v>8582659.29</v>
      </c>
    </row>
    <row r="15" spans="1:14" ht="12.75">
      <c r="A15" t="s">
        <v>5</v>
      </c>
      <c r="B15" s="7">
        <v>7834.45</v>
      </c>
      <c r="C15" s="7">
        <v>7089.67</v>
      </c>
      <c r="D15" s="7">
        <v>7540.08</v>
      </c>
      <c r="E15" s="7">
        <v>7520.27</v>
      </c>
      <c r="F15" s="7">
        <v>6100.93</v>
      </c>
      <c r="G15" s="7">
        <v>10975.06</v>
      </c>
      <c r="H15" s="7">
        <v>7501.56</v>
      </c>
      <c r="I15" s="7">
        <v>10831.23</v>
      </c>
      <c r="J15" s="7">
        <v>10046.04</v>
      </c>
      <c r="K15" s="7">
        <v>10118.78</v>
      </c>
      <c r="L15" s="7">
        <v>8760.54</v>
      </c>
      <c r="M15" s="7">
        <v>8170.33</v>
      </c>
      <c r="N15" s="6">
        <f t="shared" si="0"/>
        <v>102488.93999999999</v>
      </c>
    </row>
    <row r="16" spans="1:14" ht="12.75">
      <c r="A16" t="s">
        <v>6</v>
      </c>
      <c r="B16" s="7">
        <v>736181.62</v>
      </c>
      <c r="C16" s="7">
        <v>763126.65</v>
      </c>
      <c r="D16" s="7">
        <v>710313.13</v>
      </c>
      <c r="E16" s="7">
        <v>590917.47</v>
      </c>
      <c r="F16" s="7">
        <v>421681.34</v>
      </c>
      <c r="G16" s="7">
        <v>548291.81</v>
      </c>
      <c r="H16" s="7">
        <v>492414.15</v>
      </c>
      <c r="I16" s="7">
        <v>525797.89</v>
      </c>
      <c r="J16" s="7">
        <v>623546.6</v>
      </c>
      <c r="K16" s="7">
        <v>818372.22</v>
      </c>
      <c r="L16" s="7">
        <v>1050569.82</v>
      </c>
      <c r="M16" s="7">
        <v>699200.68</v>
      </c>
      <c r="N16" s="6">
        <f t="shared" si="0"/>
        <v>7980413.379999999</v>
      </c>
    </row>
    <row r="17" spans="1:14" ht="12.75">
      <c r="A17" t="s">
        <v>7</v>
      </c>
      <c r="B17" s="7">
        <v>2492228.1</v>
      </c>
      <c r="C17" s="7">
        <v>2344637.54</v>
      </c>
      <c r="D17" s="7">
        <v>2287438.85</v>
      </c>
      <c r="E17" s="7">
        <v>1824856.03</v>
      </c>
      <c r="F17" s="7">
        <v>2658761.03</v>
      </c>
      <c r="G17" s="7">
        <v>2898645.91</v>
      </c>
      <c r="H17" s="7">
        <v>3221446.53</v>
      </c>
      <c r="I17" s="7">
        <v>3983280.37</v>
      </c>
      <c r="J17" s="7">
        <v>4429124.74</v>
      </c>
      <c r="K17" s="7">
        <v>4031730.09</v>
      </c>
      <c r="L17" s="7">
        <v>3105608.52</v>
      </c>
      <c r="M17" s="7">
        <v>2616785.67</v>
      </c>
      <c r="N17" s="6">
        <f t="shared" si="0"/>
        <v>35894543.38</v>
      </c>
    </row>
    <row r="18" spans="1:14" ht="12.75">
      <c r="A18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4" ht="12.75">
      <c r="A19" t="s">
        <v>9</v>
      </c>
      <c r="B19" s="6">
        <v>146224.68</v>
      </c>
      <c r="C19" s="7">
        <v>114422.67</v>
      </c>
      <c r="D19" s="7">
        <v>87947.06</v>
      </c>
      <c r="E19" s="7">
        <v>89786.33</v>
      </c>
      <c r="F19" s="7">
        <v>72284.78</v>
      </c>
      <c r="G19" s="7">
        <v>75793.76</v>
      </c>
      <c r="H19" s="7">
        <v>135271.46</v>
      </c>
      <c r="I19" s="7">
        <v>214649.13</v>
      </c>
      <c r="J19" s="7">
        <v>346180.65</v>
      </c>
      <c r="K19" s="7">
        <v>468200.82</v>
      </c>
      <c r="L19" s="7">
        <v>183953.24</v>
      </c>
      <c r="M19" s="7">
        <v>117153.47</v>
      </c>
      <c r="N19" s="6">
        <f>SUM(B19:M19)</f>
        <v>2051868.05</v>
      </c>
    </row>
    <row r="20" spans="1:14" ht="12.75">
      <c r="A20" t="s">
        <v>96</v>
      </c>
      <c r="B20" s="7">
        <v>42189.57</v>
      </c>
      <c r="C20" s="7">
        <v>56515.38</v>
      </c>
      <c r="D20" s="7">
        <v>40750.57</v>
      </c>
      <c r="E20" s="7">
        <v>32272.77</v>
      </c>
      <c r="F20" s="7">
        <v>37279.6</v>
      </c>
      <c r="G20" s="7">
        <v>41477.07</v>
      </c>
      <c r="H20" s="7">
        <v>45134.8</v>
      </c>
      <c r="I20" s="7">
        <v>60226.76</v>
      </c>
      <c r="J20" s="7">
        <v>70732.36</v>
      </c>
      <c r="K20" s="7">
        <v>79198.99</v>
      </c>
      <c r="L20" s="7">
        <v>57610.44</v>
      </c>
      <c r="M20" s="7">
        <v>41673.23</v>
      </c>
      <c r="N20" s="6">
        <f t="shared" si="0"/>
        <v>605061.54</v>
      </c>
    </row>
    <row r="21" spans="1:14" ht="12.75">
      <c r="A21" t="s">
        <v>10</v>
      </c>
      <c r="B21" s="7">
        <v>40236.79</v>
      </c>
      <c r="C21" s="7">
        <v>37636.33</v>
      </c>
      <c r="D21" s="7">
        <v>37569.7</v>
      </c>
      <c r="E21" s="7">
        <v>41433.11</v>
      </c>
      <c r="F21" s="7">
        <v>35718.01</v>
      </c>
      <c r="G21" s="7">
        <v>34118.62</v>
      </c>
      <c r="H21" s="7">
        <v>41429.97</v>
      </c>
      <c r="I21" s="7">
        <v>41851.53</v>
      </c>
      <c r="J21" s="7">
        <v>43728.69</v>
      </c>
      <c r="K21" s="7">
        <v>40155.94</v>
      </c>
      <c r="L21" s="7">
        <v>41088.11</v>
      </c>
      <c r="M21" s="7">
        <v>39807.21</v>
      </c>
      <c r="N21" s="6">
        <f t="shared" si="0"/>
        <v>474774.01000000007</v>
      </c>
    </row>
    <row r="22" spans="1:20" ht="12.75">
      <c r="A22" t="s">
        <v>11</v>
      </c>
      <c r="B22" s="6">
        <v>866200.88</v>
      </c>
      <c r="C22" s="7">
        <v>805294.09</v>
      </c>
      <c r="D22" s="7">
        <v>757045.68</v>
      </c>
      <c r="E22" s="7">
        <v>586612.69</v>
      </c>
      <c r="F22" s="7">
        <v>399866.1</v>
      </c>
      <c r="G22" s="7">
        <v>619238.63</v>
      </c>
      <c r="H22" s="7">
        <v>798655.69</v>
      </c>
      <c r="I22" s="7">
        <v>1127723.26</v>
      </c>
      <c r="J22" s="7">
        <v>1634515.82</v>
      </c>
      <c r="K22" s="7">
        <v>1975379.33</v>
      </c>
      <c r="L22" s="7">
        <v>2021958.2</v>
      </c>
      <c r="M22" s="7">
        <v>1229842.89</v>
      </c>
      <c r="N22" s="6">
        <f>SUM(B22:M22)</f>
        <v>12822333.26</v>
      </c>
      <c r="P22" s="9"/>
      <c r="R22" s="9"/>
      <c r="T22" s="6"/>
    </row>
    <row r="23" spans="1:20" ht="12.75">
      <c r="A23" t="s">
        <v>12</v>
      </c>
      <c r="B23" s="7">
        <v>35139.81</v>
      </c>
      <c r="C23" s="7">
        <v>31558.73</v>
      </c>
      <c r="D23" s="7">
        <v>30871.75</v>
      </c>
      <c r="E23" s="7">
        <v>25171.84</v>
      </c>
      <c r="F23" s="7">
        <v>34259.16</v>
      </c>
      <c r="G23" s="7">
        <v>32130.74</v>
      </c>
      <c r="H23" s="7">
        <v>30285.17</v>
      </c>
      <c r="I23" s="7">
        <v>33628.82</v>
      </c>
      <c r="J23" s="7">
        <v>34649.58</v>
      </c>
      <c r="K23" s="7">
        <v>36415.09</v>
      </c>
      <c r="L23" s="7">
        <v>31687.54</v>
      </c>
      <c r="M23" s="7">
        <v>27143.96</v>
      </c>
      <c r="N23" s="6">
        <f t="shared" si="0"/>
        <v>382942.18999999994</v>
      </c>
      <c r="P23" s="9"/>
      <c r="R23" s="9"/>
      <c r="T23" s="6"/>
    </row>
    <row r="24" spans="1:20" ht="12.75">
      <c r="A24" s="4" t="s">
        <v>128</v>
      </c>
      <c r="B24" s="7">
        <v>1748383.14</v>
      </c>
      <c r="C24" s="7">
        <v>1821987.3075</v>
      </c>
      <c r="D24" s="7">
        <v>1867267.57</v>
      </c>
      <c r="E24" s="7">
        <v>1381187.62</v>
      </c>
      <c r="F24" s="7">
        <v>1755489.16</v>
      </c>
      <c r="G24" s="7">
        <v>1998572.89</v>
      </c>
      <c r="H24" s="7">
        <v>2419178.74</v>
      </c>
      <c r="I24" s="7">
        <v>2554783.71</v>
      </c>
      <c r="J24" s="7">
        <v>2507359.59</v>
      </c>
      <c r="K24" s="7">
        <v>2702940.13</v>
      </c>
      <c r="L24" s="7">
        <v>2155150.76</v>
      </c>
      <c r="M24" s="7">
        <v>1842610.86</v>
      </c>
      <c r="N24" s="6">
        <f>SUM(B24:M24)</f>
        <v>24754911.4775</v>
      </c>
      <c r="P24" s="9"/>
      <c r="R24" s="9"/>
      <c r="T24" s="6"/>
    </row>
    <row r="25" spans="1:20" ht="12.75">
      <c r="A25" t="s">
        <v>13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f t="shared" si="0"/>
        <v>0</v>
      </c>
      <c r="P25" s="9"/>
      <c r="R25" s="9"/>
      <c r="T25" s="6"/>
    </row>
    <row r="26" spans="1:20" ht="12.75">
      <c r="A26" t="s">
        <v>14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f t="shared" si="0"/>
        <v>0</v>
      </c>
      <c r="P26" s="9"/>
      <c r="R26" s="9"/>
      <c r="T26" s="6"/>
    </row>
    <row r="27" spans="1:20" ht="12.75">
      <c r="A27" t="s">
        <v>15</v>
      </c>
      <c r="B27" s="7">
        <v>893424.6</v>
      </c>
      <c r="C27" s="7">
        <v>843662.01</v>
      </c>
      <c r="D27" s="7">
        <v>842556.77</v>
      </c>
      <c r="E27" s="7">
        <v>807304.28</v>
      </c>
      <c r="F27" s="7">
        <v>898567.85</v>
      </c>
      <c r="G27" s="7">
        <v>838207.55</v>
      </c>
      <c r="H27" s="7">
        <v>723590.07</v>
      </c>
      <c r="I27" s="7">
        <f>1125656.23/3*2</f>
        <v>750437.4866666667</v>
      </c>
      <c r="J27" s="7">
        <v>817064.51</v>
      </c>
      <c r="K27" s="7">
        <v>837518.95</v>
      </c>
      <c r="L27" s="7">
        <v>798199.33</v>
      </c>
      <c r="M27" s="7">
        <v>762086.96</v>
      </c>
      <c r="N27" s="6">
        <f>SUM(B27:M27)</f>
        <v>9812620.366666667</v>
      </c>
      <c r="P27" s="9"/>
      <c r="R27" s="9"/>
      <c r="T27" s="6"/>
    </row>
    <row r="28" spans="1:20" ht="12.75">
      <c r="A28" t="s">
        <v>16</v>
      </c>
      <c r="B28" s="7">
        <v>807652.1</v>
      </c>
      <c r="C28" s="7">
        <v>916735.67</v>
      </c>
      <c r="D28" s="7">
        <v>563335.3</v>
      </c>
      <c r="E28" s="7">
        <v>369925.98</v>
      </c>
      <c r="F28" s="7">
        <v>308481.95</v>
      </c>
      <c r="G28" s="7">
        <v>250298.05</v>
      </c>
      <c r="H28" s="7">
        <v>226311.88</v>
      </c>
      <c r="I28" s="7">
        <v>235696.94</v>
      </c>
      <c r="J28" s="7">
        <v>286841.23</v>
      </c>
      <c r="K28" s="7">
        <v>396259.84</v>
      </c>
      <c r="L28" s="7">
        <v>423484.25</v>
      </c>
      <c r="M28" s="7">
        <v>516683.7</v>
      </c>
      <c r="N28" s="6">
        <f t="shared" si="0"/>
        <v>5301706.890000001</v>
      </c>
      <c r="P28" s="9"/>
      <c r="R28" s="9"/>
      <c r="T28" s="6"/>
    </row>
    <row r="29" spans="1:20" ht="12.75">
      <c r="A29" t="s">
        <v>17</v>
      </c>
      <c r="B29" s="7">
        <v>97164.26</v>
      </c>
      <c r="C29" s="7">
        <v>114840.29</v>
      </c>
      <c r="D29" s="7">
        <v>74910.85</v>
      </c>
      <c r="E29" s="7">
        <v>34763.13</v>
      </c>
      <c r="F29" s="7">
        <v>47723.74</v>
      </c>
      <c r="G29" s="7">
        <v>38843.01</v>
      </c>
      <c r="H29" s="7">
        <v>35574.51</v>
      </c>
      <c r="I29" s="7">
        <v>42779.33</v>
      </c>
      <c r="J29" s="7">
        <v>93362.79</v>
      </c>
      <c r="K29" s="7">
        <v>92991.69</v>
      </c>
      <c r="L29" s="7">
        <v>79467.58</v>
      </c>
      <c r="M29" s="7">
        <v>55315.15</v>
      </c>
      <c r="N29" s="6">
        <f t="shared" si="0"/>
        <v>807736.3300000001</v>
      </c>
      <c r="P29" s="9"/>
      <c r="R29" s="9"/>
      <c r="T29" s="6"/>
    </row>
    <row r="30" spans="1:20" ht="12.75">
      <c r="A30" t="s">
        <v>18</v>
      </c>
      <c r="B30" s="7">
        <v>138453.83</v>
      </c>
      <c r="C30" s="7">
        <v>127657</v>
      </c>
      <c r="D30" s="7">
        <v>57292.04</v>
      </c>
      <c r="E30" s="7">
        <v>46411.48</v>
      </c>
      <c r="F30" s="7">
        <v>38462.92</v>
      </c>
      <c r="G30" s="7">
        <v>25832.81</v>
      </c>
      <c r="H30" s="7">
        <v>23176.74</v>
      </c>
      <c r="I30" s="7">
        <v>22912.36</v>
      </c>
      <c r="J30" s="7">
        <v>39382.22</v>
      </c>
      <c r="K30" s="7">
        <v>49159.26</v>
      </c>
      <c r="L30" s="7">
        <v>73996.97</v>
      </c>
      <c r="M30" s="7">
        <v>104987.58</v>
      </c>
      <c r="N30" s="6">
        <f t="shared" si="0"/>
        <v>747725.2099999998</v>
      </c>
      <c r="P30" s="9"/>
      <c r="R30" s="9"/>
      <c r="T30" s="6"/>
    </row>
    <row r="31" spans="1:20" ht="12.75">
      <c r="A31" t="s">
        <v>19</v>
      </c>
      <c r="B31" s="7">
        <v>8008.65</v>
      </c>
      <c r="C31" s="7">
        <v>7429.04</v>
      </c>
      <c r="D31" s="7">
        <v>7290.23</v>
      </c>
      <c r="E31" s="7">
        <v>7063.08</v>
      </c>
      <c r="F31" s="7">
        <v>6555.77</v>
      </c>
      <c r="G31" s="7">
        <v>8775.14</v>
      </c>
      <c r="H31" s="7">
        <v>6443.45</v>
      </c>
      <c r="I31" s="7">
        <v>6080.94</v>
      </c>
      <c r="J31" s="7">
        <v>6563.41</v>
      </c>
      <c r="K31" s="7">
        <v>8359.8</v>
      </c>
      <c r="L31" s="7">
        <v>8112.57</v>
      </c>
      <c r="M31" s="7">
        <v>6869.95</v>
      </c>
      <c r="N31" s="6">
        <f t="shared" si="0"/>
        <v>87552.03000000001</v>
      </c>
      <c r="P31" s="9"/>
      <c r="R31" s="9"/>
      <c r="T31" s="6"/>
    </row>
    <row r="32" spans="1:20" ht="12.75">
      <c r="A32" t="s">
        <v>20</v>
      </c>
      <c r="B32" s="7">
        <v>2781.38</v>
      </c>
      <c r="C32" s="7">
        <v>2752.62</v>
      </c>
      <c r="D32" s="7">
        <v>1676.43</v>
      </c>
      <c r="E32" s="7">
        <v>1249.21</v>
      </c>
      <c r="F32" s="7">
        <v>875.46</v>
      </c>
      <c r="G32" s="7">
        <v>1160.9</v>
      </c>
      <c r="H32" s="7">
        <v>1120.15</v>
      </c>
      <c r="I32" s="7">
        <v>781.13</v>
      </c>
      <c r="J32" s="7">
        <v>739.06</v>
      </c>
      <c r="K32" s="7">
        <v>1604.18</v>
      </c>
      <c r="L32" s="7">
        <v>2205.18</v>
      </c>
      <c r="M32" s="7">
        <v>3641.44</v>
      </c>
      <c r="N32" s="6">
        <f t="shared" si="0"/>
        <v>20587.139999999996</v>
      </c>
      <c r="P32" s="9"/>
      <c r="R32" s="9"/>
      <c r="T32" s="6"/>
    </row>
    <row r="33" spans="1:20" ht="12.75">
      <c r="A33" t="s">
        <v>21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1969.59</v>
      </c>
      <c r="J33" s="7">
        <v>1933.17</v>
      </c>
      <c r="K33" s="7">
        <v>1030.83</v>
      </c>
      <c r="L33" s="7">
        <v>453.28</v>
      </c>
      <c r="M33" s="7">
        <v>442.87</v>
      </c>
      <c r="N33" s="6">
        <f t="shared" si="0"/>
        <v>5829.74</v>
      </c>
      <c r="P33" s="9"/>
      <c r="R33" s="9"/>
      <c r="T33" s="6"/>
    </row>
    <row r="34" spans="1:20" ht="12.75">
      <c r="A34" t="s">
        <v>22</v>
      </c>
      <c r="B34" s="7">
        <v>94780.49</v>
      </c>
      <c r="C34" s="7">
        <v>45643.33</v>
      </c>
      <c r="D34" s="7">
        <v>24581.11</v>
      </c>
      <c r="E34" s="7">
        <v>32986.08</v>
      </c>
      <c r="F34" s="7">
        <v>62887.76</v>
      </c>
      <c r="G34" s="7">
        <v>65308.1</v>
      </c>
      <c r="H34" s="7">
        <v>21452.33</v>
      </c>
      <c r="I34" s="7">
        <v>29807.45</v>
      </c>
      <c r="J34" s="7">
        <v>48430.42</v>
      </c>
      <c r="K34" s="7">
        <v>59833.48</v>
      </c>
      <c r="L34" s="7">
        <v>64417.38</v>
      </c>
      <c r="M34" s="7">
        <v>128953.49</v>
      </c>
      <c r="N34" s="6">
        <f t="shared" si="0"/>
        <v>679081.4199999999</v>
      </c>
      <c r="P34" s="9"/>
      <c r="R34" s="9"/>
      <c r="T34" s="6"/>
    </row>
    <row r="35" spans="1:20" ht="12.75">
      <c r="A35" t="s">
        <v>23</v>
      </c>
      <c r="B35" s="7">
        <v>2173.13</v>
      </c>
      <c r="C35" s="7">
        <v>1720.75</v>
      </c>
      <c r="D35" s="7">
        <v>2197.77</v>
      </c>
      <c r="E35" s="7">
        <v>3050.25</v>
      </c>
      <c r="F35" s="7">
        <v>2957.14</v>
      </c>
      <c r="G35" s="7">
        <v>2676.88</v>
      </c>
      <c r="H35" s="7">
        <v>1402.85</v>
      </c>
      <c r="I35" s="7">
        <v>2536.19</v>
      </c>
      <c r="J35" s="7">
        <v>2698.93</v>
      </c>
      <c r="K35" s="7">
        <v>3971.08</v>
      </c>
      <c r="L35" s="7">
        <v>4824.03</v>
      </c>
      <c r="M35" s="7">
        <v>2649.71</v>
      </c>
      <c r="N35" s="6">
        <f t="shared" si="0"/>
        <v>32858.71</v>
      </c>
      <c r="P35" s="9"/>
      <c r="R35" s="9"/>
      <c r="T35" s="6"/>
    </row>
    <row r="36" spans="1:20" ht="12.75">
      <c r="A36" t="s">
        <v>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0</v>
      </c>
      <c r="P36" s="9"/>
      <c r="R36" s="9"/>
      <c r="T36" s="6"/>
    </row>
    <row r="37" spans="1:20" ht="12.75">
      <c r="A37" t="s">
        <v>25</v>
      </c>
      <c r="B37" s="7">
        <v>9317.14</v>
      </c>
      <c r="C37" s="7">
        <v>4811.92</v>
      </c>
      <c r="D37" s="7">
        <v>6095.94</v>
      </c>
      <c r="E37" s="7">
        <v>9535.9</v>
      </c>
      <c r="F37" s="7">
        <v>6676.3</v>
      </c>
      <c r="G37" s="7">
        <v>6097.2</v>
      </c>
      <c r="H37" s="7">
        <v>6788.11</v>
      </c>
      <c r="I37" s="7">
        <v>13590.73</v>
      </c>
      <c r="J37" s="7">
        <v>12030.11</v>
      </c>
      <c r="K37" s="7">
        <v>12198.18</v>
      </c>
      <c r="L37" s="7">
        <v>8248</v>
      </c>
      <c r="M37" s="7">
        <v>6659.27</v>
      </c>
      <c r="N37" s="6">
        <f t="shared" si="0"/>
        <v>102048.8</v>
      </c>
      <c r="P37" s="9"/>
      <c r="R37" s="9"/>
      <c r="T37" s="6"/>
    </row>
    <row r="38" spans="1:20" ht="12.75">
      <c r="A38" t="s">
        <v>26</v>
      </c>
      <c r="B38" s="7">
        <v>26116.88</v>
      </c>
      <c r="C38" s="7">
        <v>20344.67</v>
      </c>
      <c r="D38" s="7">
        <v>20352.54</v>
      </c>
      <c r="E38" s="7">
        <v>24774.85</v>
      </c>
      <c r="F38" s="7">
        <v>29134.13</v>
      </c>
      <c r="G38" s="7">
        <v>28735.33</v>
      </c>
      <c r="H38" s="7">
        <v>40155.24</v>
      </c>
      <c r="I38" s="7">
        <v>37308.44</v>
      </c>
      <c r="J38" s="7">
        <v>37911.07</v>
      </c>
      <c r="K38" s="7">
        <v>28325.92</v>
      </c>
      <c r="L38" s="7">
        <v>24023.41</v>
      </c>
      <c r="M38" s="7">
        <v>27317.61</v>
      </c>
      <c r="N38" s="6">
        <f t="shared" si="0"/>
        <v>344500.08999999997</v>
      </c>
      <c r="P38" s="9"/>
      <c r="R38" s="9"/>
      <c r="T38" s="6"/>
    </row>
    <row r="39" spans="1:20" ht="12.75">
      <c r="A39" t="s">
        <v>27</v>
      </c>
      <c r="B39" s="7">
        <v>19757.93</v>
      </c>
      <c r="C39" s="7">
        <v>17936.32</v>
      </c>
      <c r="D39" s="7">
        <v>15259.75</v>
      </c>
      <c r="E39" s="7">
        <v>12854.09</v>
      </c>
      <c r="F39" s="7">
        <v>18974.53</v>
      </c>
      <c r="G39" s="7">
        <v>20549.81</v>
      </c>
      <c r="H39" s="7">
        <v>16027.69</v>
      </c>
      <c r="I39" s="7">
        <v>44140.49</v>
      </c>
      <c r="J39" s="7">
        <v>44172.68</v>
      </c>
      <c r="K39" s="7">
        <v>70112.67</v>
      </c>
      <c r="L39" s="7">
        <v>22573.66</v>
      </c>
      <c r="M39" s="7">
        <v>17833.83</v>
      </c>
      <c r="N39" s="6">
        <f t="shared" si="0"/>
        <v>320193.44999999995</v>
      </c>
      <c r="P39" s="9"/>
      <c r="R39" s="9"/>
      <c r="T39" s="6"/>
    </row>
    <row r="40" spans="1:14" ht="12.75">
      <c r="A40" t="s">
        <v>28</v>
      </c>
      <c r="B40" s="6">
        <v>1585512.72</v>
      </c>
      <c r="C40" s="7">
        <v>1515548.96</v>
      </c>
      <c r="D40" s="7">
        <v>1448026.59</v>
      </c>
      <c r="E40" s="7">
        <v>1203989.38</v>
      </c>
      <c r="F40" s="7">
        <v>1227730.35</v>
      </c>
      <c r="G40" s="7">
        <v>1594351.03</v>
      </c>
      <c r="H40" s="7">
        <v>1271631.18</v>
      </c>
      <c r="I40" s="7">
        <v>1489631.39</v>
      </c>
      <c r="J40" s="7">
        <v>2154473.77</v>
      </c>
      <c r="K40" s="7">
        <v>2374906.74</v>
      </c>
      <c r="L40" s="7">
        <v>2034575.3</v>
      </c>
      <c r="M40" s="7">
        <v>1438369.91</v>
      </c>
      <c r="N40" s="6">
        <f>SUM(B40:M40)</f>
        <v>19338747.32</v>
      </c>
    </row>
    <row r="41" spans="1:14" ht="12.75">
      <c r="A41" t="s">
        <v>29</v>
      </c>
      <c r="B41" s="7">
        <v>400.42</v>
      </c>
      <c r="C41" s="7">
        <v>1089.18</v>
      </c>
      <c r="D41" s="7">
        <v>941.67</v>
      </c>
      <c r="E41" s="7">
        <v>865.77</v>
      </c>
      <c r="F41" s="7">
        <v>461.63</v>
      </c>
      <c r="G41" s="7">
        <v>791.27</v>
      </c>
      <c r="H41" s="7">
        <v>378.25</v>
      </c>
      <c r="I41" s="7">
        <v>427.43</v>
      </c>
      <c r="J41" s="7">
        <v>835.85</v>
      </c>
      <c r="K41" s="7">
        <v>1218.23</v>
      </c>
      <c r="L41" s="6">
        <v>1212.3</v>
      </c>
      <c r="M41" s="7">
        <v>930.12</v>
      </c>
      <c r="N41" s="6">
        <f>SUM(B41:M41)</f>
        <v>9552.12</v>
      </c>
    </row>
    <row r="42" spans="1:14" ht="12.75">
      <c r="A42" t="s">
        <v>30</v>
      </c>
      <c r="B42" s="7">
        <v>98115.55</v>
      </c>
      <c r="C42" s="7">
        <v>102323.95</v>
      </c>
      <c r="D42" s="7">
        <v>95149.22</v>
      </c>
      <c r="E42" s="7">
        <v>54362.68</v>
      </c>
      <c r="F42" s="7">
        <v>80240.1</v>
      </c>
      <c r="G42" s="7">
        <v>77480.07</v>
      </c>
      <c r="H42" s="7">
        <v>120673.62</v>
      </c>
      <c r="I42" s="7">
        <v>150891.25</v>
      </c>
      <c r="J42" s="7">
        <v>156374.68</v>
      </c>
      <c r="K42" s="7">
        <v>195051.7</v>
      </c>
      <c r="L42" s="7">
        <v>119521.13</v>
      </c>
      <c r="M42" s="7">
        <v>112464.57</v>
      </c>
      <c r="N42" s="6">
        <f t="shared" si="0"/>
        <v>1362648.5199999998</v>
      </c>
    </row>
    <row r="43" spans="1:14" ht="12.75">
      <c r="A43" t="s">
        <v>31</v>
      </c>
      <c r="B43" s="7">
        <v>27194.14</v>
      </c>
      <c r="C43" s="7">
        <v>30986.84</v>
      </c>
      <c r="D43" s="7">
        <v>22888.96</v>
      </c>
      <c r="E43" s="7">
        <v>20856.58</v>
      </c>
      <c r="F43" s="7">
        <v>18893.43</v>
      </c>
      <c r="G43" s="7">
        <v>20406.99</v>
      </c>
      <c r="H43" s="7">
        <v>18389.48</v>
      </c>
      <c r="I43" s="7">
        <v>17878.84</v>
      </c>
      <c r="J43" s="7">
        <v>19787.09</v>
      </c>
      <c r="K43" s="7">
        <v>21516.28</v>
      </c>
      <c r="L43" s="7">
        <v>19427.43</v>
      </c>
      <c r="M43" s="7">
        <v>21853.61</v>
      </c>
      <c r="N43" s="6">
        <f t="shared" si="0"/>
        <v>260079.66999999998</v>
      </c>
    </row>
    <row r="44" spans="1:14" ht="12.75">
      <c r="A44" t="s">
        <v>32</v>
      </c>
      <c r="B44" s="7">
        <v>2332.45</v>
      </c>
      <c r="C44" s="7">
        <v>2525.89</v>
      </c>
      <c r="D44" s="7">
        <v>2220.73</v>
      </c>
      <c r="E44" s="7">
        <v>2052.93</v>
      </c>
      <c r="F44" s="7">
        <v>2572.09</v>
      </c>
      <c r="G44" s="7">
        <v>3037.96</v>
      </c>
      <c r="H44" s="7">
        <v>2193.87</v>
      </c>
      <c r="I44" s="7">
        <v>2265.76</v>
      </c>
      <c r="J44" s="7">
        <v>2274</v>
      </c>
      <c r="K44" s="7">
        <v>2397.73</v>
      </c>
      <c r="L44" s="7">
        <v>2136.37</v>
      </c>
      <c r="M44" s="7">
        <v>2171.9</v>
      </c>
      <c r="N44" s="6">
        <f aca="true" t="shared" si="1" ref="N44:N75">SUM(B44:M44)</f>
        <v>28181.68</v>
      </c>
    </row>
    <row r="45" spans="1:14" ht="12.75">
      <c r="A45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1"/>
        <v>0</v>
      </c>
    </row>
    <row r="46" spans="1:14" ht="12.75">
      <c r="A46" t="s">
        <v>34</v>
      </c>
      <c r="B46" s="7">
        <v>159419.67</v>
      </c>
      <c r="C46" s="7">
        <v>179592.98</v>
      </c>
      <c r="D46" s="7">
        <v>143665.39</v>
      </c>
      <c r="E46" s="7">
        <v>105791.17</v>
      </c>
      <c r="F46" s="7">
        <v>136228.02</v>
      </c>
      <c r="G46" s="7">
        <v>132659.89</v>
      </c>
      <c r="H46" s="7">
        <v>135131.86</v>
      </c>
      <c r="I46" s="7">
        <v>159495.21</v>
      </c>
      <c r="J46" s="7">
        <v>186248.77</v>
      </c>
      <c r="K46" s="7">
        <v>202429.01</v>
      </c>
      <c r="L46" s="7">
        <v>296640.13</v>
      </c>
      <c r="M46" s="7">
        <v>130586.62</v>
      </c>
      <c r="N46" s="6">
        <f t="shared" si="1"/>
        <v>1967888.7200000002</v>
      </c>
    </row>
    <row r="47" spans="1:14" ht="12.75">
      <c r="A47" t="s">
        <v>35</v>
      </c>
      <c r="B47" s="7">
        <v>1632891.43</v>
      </c>
      <c r="C47" s="7">
        <v>1496090.07</v>
      </c>
      <c r="D47" s="7">
        <v>1194584.72</v>
      </c>
      <c r="E47" s="7">
        <v>776102.17</v>
      </c>
      <c r="F47" s="7">
        <v>985279.04</v>
      </c>
      <c r="G47" s="7">
        <v>1293536.42</v>
      </c>
      <c r="H47" s="7">
        <v>1682689.83</v>
      </c>
      <c r="I47" s="7">
        <v>2390168.47</v>
      </c>
      <c r="J47" s="7">
        <v>3366785.34</v>
      </c>
      <c r="K47" s="7">
        <v>3826799.24</v>
      </c>
      <c r="L47" s="7">
        <v>2210843.56</v>
      </c>
      <c r="M47" s="7">
        <v>1393756.56</v>
      </c>
      <c r="N47" s="6">
        <f t="shared" si="1"/>
        <v>22249526.849999998</v>
      </c>
    </row>
    <row r="48" spans="1:14" ht="12.75">
      <c r="A48" t="s">
        <v>36</v>
      </c>
      <c r="B48" s="7">
        <v>246771.42</v>
      </c>
      <c r="C48" s="7">
        <v>230440.91</v>
      </c>
      <c r="D48" s="7">
        <v>270884.19</v>
      </c>
      <c r="E48" s="7">
        <v>258183.11</v>
      </c>
      <c r="F48" s="7">
        <v>271573.72</v>
      </c>
      <c r="G48" s="7">
        <v>318300.08</v>
      </c>
      <c r="H48" s="7">
        <v>218380.97</v>
      </c>
      <c r="I48" s="7">
        <v>201258.84</v>
      </c>
      <c r="J48" s="7">
        <v>240004.06</v>
      </c>
      <c r="K48" s="7">
        <v>298645.96</v>
      </c>
      <c r="L48" s="7">
        <v>263227.13</v>
      </c>
      <c r="M48" s="7">
        <v>317675.05</v>
      </c>
      <c r="N48" s="6">
        <f t="shared" si="1"/>
        <v>3135345.44</v>
      </c>
    </row>
    <row r="49" spans="1:14" ht="12.75">
      <c r="A49" t="s">
        <v>37</v>
      </c>
      <c r="B49" s="7">
        <v>13176.88</v>
      </c>
      <c r="C49" s="7">
        <v>11418.33</v>
      </c>
      <c r="D49" s="7">
        <v>10345.02</v>
      </c>
      <c r="E49" s="7">
        <v>8115.93</v>
      </c>
      <c r="F49" s="7">
        <v>11161.75</v>
      </c>
      <c r="G49" s="7">
        <v>8183.13</v>
      </c>
      <c r="H49" s="7">
        <v>10746.99</v>
      </c>
      <c r="I49" s="7">
        <v>11708.76</v>
      </c>
      <c r="J49" s="7">
        <v>16722.5</v>
      </c>
      <c r="K49" s="7">
        <v>17698.62</v>
      </c>
      <c r="L49" s="7">
        <v>14542.87</v>
      </c>
      <c r="M49" s="7">
        <v>13298.96</v>
      </c>
      <c r="N49" s="6">
        <f t="shared" si="1"/>
        <v>147119.74</v>
      </c>
    </row>
    <row r="50" spans="1:14" ht="12.75">
      <c r="A50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1"/>
        <v>0</v>
      </c>
    </row>
    <row r="51" spans="1:14" ht="12.75">
      <c r="A51" t="s">
        <v>39</v>
      </c>
      <c r="B51" s="7">
        <v>8068.22</v>
      </c>
      <c r="C51" s="7">
        <v>7718.26</v>
      </c>
      <c r="D51" s="7">
        <v>6878.62</v>
      </c>
      <c r="E51" s="7">
        <v>4796.73</v>
      </c>
      <c r="F51" s="7">
        <v>5966.22</v>
      </c>
      <c r="G51" s="7">
        <v>6084.81</v>
      </c>
      <c r="H51" s="7">
        <v>4977.51</v>
      </c>
      <c r="I51" s="7">
        <v>6075.63</v>
      </c>
      <c r="J51" s="7">
        <v>5473.38</v>
      </c>
      <c r="K51" s="7">
        <v>7929.41</v>
      </c>
      <c r="L51" s="7">
        <v>7328.52</v>
      </c>
      <c r="M51" s="7">
        <v>8375.43</v>
      </c>
      <c r="N51" s="6">
        <f t="shared" si="1"/>
        <v>79672.73999999999</v>
      </c>
    </row>
    <row r="52" spans="1:14" ht="12.75">
      <c r="A52" t="s">
        <v>40</v>
      </c>
      <c r="B52" s="7">
        <v>375754.6</v>
      </c>
      <c r="C52" s="7">
        <v>268340.54</v>
      </c>
      <c r="D52" s="7">
        <v>175254.47</v>
      </c>
      <c r="E52" s="7">
        <v>234512.13</v>
      </c>
      <c r="F52" s="7">
        <v>250486.16</v>
      </c>
      <c r="G52" s="7">
        <v>340737.61</v>
      </c>
      <c r="H52" s="7">
        <v>561211.88</v>
      </c>
      <c r="I52" s="7">
        <v>684422.64</v>
      </c>
      <c r="J52" s="7">
        <v>769532.65</v>
      </c>
      <c r="K52" s="7">
        <v>498776.48</v>
      </c>
      <c r="L52" s="7">
        <v>357989.02</v>
      </c>
      <c r="M52" s="7">
        <v>453562.8</v>
      </c>
      <c r="N52" s="6">
        <f>SUM(B52:M52)</f>
        <v>4970580.9799999995</v>
      </c>
    </row>
    <row r="53" spans="1:14" ht="12.75">
      <c r="A53" t="s">
        <v>41</v>
      </c>
      <c r="B53" s="7">
        <f>787.18+69518.02</f>
        <v>70305.2</v>
      </c>
      <c r="C53" s="7">
        <f>276.82+68476.12</f>
        <v>68752.94</v>
      </c>
      <c r="D53" s="7">
        <v>61208.03</v>
      </c>
      <c r="E53" s="7">
        <f>57585.18+22.56</f>
        <v>57607.74</v>
      </c>
      <c r="F53" s="7">
        <v>68910.9</v>
      </c>
      <c r="G53" s="7">
        <v>64150.19</v>
      </c>
      <c r="H53" s="7">
        <v>62134.31</v>
      </c>
      <c r="I53" s="7">
        <v>89837.55</v>
      </c>
      <c r="J53" s="7">
        <v>104951.38</v>
      </c>
      <c r="K53" s="7">
        <v>106380.78</v>
      </c>
      <c r="L53" s="7">
        <v>71165.13</v>
      </c>
      <c r="M53" s="7">
        <f>59850.37+673.44</f>
        <v>60523.810000000005</v>
      </c>
      <c r="N53" s="6">
        <f t="shared" si="1"/>
        <v>885927.9600000001</v>
      </c>
    </row>
    <row r="54" spans="1:14" ht="12.75">
      <c r="A54" t="s">
        <v>42</v>
      </c>
      <c r="B54" s="6">
        <v>64411.82</v>
      </c>
      <c r="C54" s="7">
        <v>61228.65</v>
      </c>
      <c r="D54" s="7">
        <v>43239.68</v>
      </c>
      <c r="E54" s="7">
        <v>43633.71</v>
      </c>
      <c r="F54" s="7">
        <v>53221.11</v>
      </c>
      <c r="G54" s="7">
        <v>62155.99</v>
      </c>
      <c r="H54" s="7">
        <v>84854.2</v>
      </c>
      <c r="I54" s="7">
        <v>131532.35</v>
      </c>
      <c r="J54" s="7">
        <v>134859.48</v>
      </c>
      <c r="K54" s="7">
        <v>160407.44</v>
      </c>
      <c r="L54" s="7">
        <v>97978.78</v>
      </c>
      <c r="M54" s="7">
        <v>81647.36</v>
      </c>
      <c r="N54" s="6">
        <f>SUM(B54:M54)</f>
        <v>1019170.57</v>
      </c>
    </row>
    <row r="55" spans="1:14" ht="12.75">
      <c r="A55" t="s">
        <v>43</v>
      </c>
      <c r="B55" s="7">
        <v>1255670.57</v>
      </c>
      <c r="C55" s="7">
        <v>1260856.73</v>
      </c>
      <c r="D55" s="7">
        <v>1002918.56</v>
      </c>
      <c r="E55" s="7">
        <v>469190.71</v>
      </c>
      <c r="F55" s="7">
        <v>821068.85</v>
      </c>
      <c r="G55" s="7">
        <v>1058290.58</v>
      </c>
      <c r="H55" s="7">
        <v>1183102.16</v>
      </c>
      <c r="I55" s="7">
        <v>1441732.79</v>
      </c>
      <c r="J55" s="7">
        <v>1519488.67</v>
      </c>
      <c r="K55" s="7">
        <v>1704772.86</v>
      </c>
      <c r="L55" s="7">
        <v>1461351.92</v>
      </c>
      <c r="M55" s="7">
        <v>1208388.31</v>
      </c>
      <c r="N55" s="6">
        <f t="shared" si="1"/>
        <v>14386832.709999999</v>
      </c>
    </row>
    <row r="56" spans="1:14" ht="12.75">
      <c r="A56" t="s">
        <v>44</v>
      </c>
      <c r="B56" s="7">
        <v>301807.65</v>
      </c>
      <c r="C56" s="7">
        <v>212867.02</v>
      </c>
      <c r="D56" s="7">
        <v>212167.62</v>
      </c>
      <c r="E56" s="7">
        <v>131107.21</v>
      </c>
      <c r="F56" s="7">
        <v>78411.53</v>
      </c>
      <c r="G56" s="7">
        <v>114549.23</v>
      </c>
      <c r="H56" s="7">
        <v>86222.05</v>
      </c>
      <c r="I56" s="7">
        <v>83280.69</v>
      </c>
      <c r="J56" s="7">
        <v>103468.42</v>
      </c>
      <c r="K56" s="7">
        <v>134955.58</v>
      </c>
      <c r="L56" s="7">
        <v>192886.41</v>
      </c>
      <c r="M56" s="7">
        <v>222009.71</v>
      </c>
      <c r="N56" s="6">
        <f>SUM(B56:M56)</f>
        <v>1873733.1199999999</v>
      </c>
    </row>
    <row r="57" spans="1:14" ht="12.75">
      <c r="A57" t="s">
        <v>45</v>
      </c>
      <c r="B57" s="7">
        <v>2195426.51</v>
      </c>
      <c r="C57" s="7">
        <v>1250426.9</v>
      </c>
      <c r="D57" s="7">
        <v>716526.69</v>
      </c>
      <c r="E57" s="7">
        <v>478148.95</v>
      </c>
      <c r="F57" s="7">
        <v>206354.05</v>
      </c>
      <c r="G57" s="7">
        <v>203215.3</v>
      </c>
      <c r="H57" s="7">
        <v>277999.51</v>
      </c>
      <c r="I57" s="7">
        <v>386604.93</v>
      </c>
      <c r="J57" s="7">
        <v>755427.84</v>
      </c>
      <c r="K57" s="7">
        <v>792138.88</v>
      </c>
      <c r="L57" s="7">
        <v>986600.37</v>
      </c>
      <c r="M57" s="28">
        <v>2091522.22</v>
      </c>
      <c r="N57" s="6">
        <f t="shared" si="1"/>
        <v>10340392.149999999</v>
      </c>
    </row>
    <row r="58" spans="1:14" ht="12.75">
      <c r="A58" t="s">
        <v>46</v>
      </c>
      <c r="B58" s="7">
        <v>7954.03</v>
      </c>
      <c r="C58" s="7">
        <v>7119.25</v>
      </c>
      <c r="D58" s="7">
        <v>7279.59</v>
      </c>
      <c r="E58" s="7">
        <v>8656.97</v>
      </c>
      <c r="F58" s="7">
        <v>16519.09</v>
      </c>
      <c r="G58" s="7">
        <v>17547.75</v>
      </c>
      <c r="H58" s="7">
        <v>20791.32</v>
      </c>
      <c r="I58" s="7">
        <v>22853.11</v>
      </c>
      <c r="J58" s="7">
        <v>16662.52</v>
      </c>
      <c r="K58" s="7">
        <v>14320.7</v>
      </c>
      <c r="L58" s="7">
        <v>9385.22</v>
      </c>
      <c r="M58" s="7">
        <v>7686.72</v>
      </c>
      <c r="N58" s="6">
        <f t="shared" si="1"/>
        <v>156776.27000000002</v>
      </c>
    </row>
    <row r="59" spans="1:14" ht="12.75">
      <c r="A59" t="s">
        <v>47</v>
      </c>
      <c r="B59" s="7">
        <v>12978000</v>
      </c>
      <c r="C59" s="7">
        <v>11422500</v>
      </c>
      <c r="D59" s="7">
        <v>9489200</v>
      </c>
      <c r="E59" s="7">
        <v>12233100</v>
      </c>
      <c r="F59" s="7">
        <v>12055400</v>
      </c>
      <c r="G59" s="7">
        <v>12246200</v>
      </c>
      <c r="H59" s="7">
        <v>12760200</v>
      </c>
      <c r="I59" s="7">
        <v>11849700</v>
      </c>
      <c r="J59" s="7">
        <v>13870800</v>
      </c>
      <c r="K59" s="7">
        <v>13342500</v>
      </c>
      <c r="L59" s="7">
        <v>11137900</v>
      </c>
      <c r="M59" s="7">
        <v>12259500</v>
      </c>
      <c r="N59" s="6">
        <f t="shared" si="1"/>
        <v>145645000</v>
      </c>
    </row>
    <row r="60" spans="1:14" ht="12.75">
      <c r="A60" t="s">
        <v>48</v>
      </c>
      <c r="B60" s="6">
        <v>3397529.66</v>
      </c>
      <c r="C60" s="7">
        <v>3392283.74</v>
      </c>
      <c r="D60" s="7">
        <v>2794415.46</v>
      </c>
      <c r="E60" s="7">
        <v>2016577.88</v>
      </c>
      <c r="F60" s="7">
        <v>2329845.68</v>
      </c>
      <c r="G60" s="7">
        <v>2224779.1</v>
      </c>
      <c r="H60" s="7">
        <v>2675238.79</v>
      </c>
      <c r="I60" s="7">
        <v>2711399.82</v>
      </c>
      <c r="J60" s="7">
        <v>2865201.74</v>
      </c>
      <c r="K60" s="7">
        <v>3334659.95</v>
      </c>
      <c r="L60" s="7">
        <v>3087016.47</v>
      </c>
      <c r="M60" s="7">
        <v>2274800.39</v>
      </c>
      <c r="N60" s="6">
        <f>SUM(B60:M60)</f>
        <v>33103748.679999996</v>
      </c>
    </row>
    <row r="61" spans="1:14" ht="12.75">
      <c r="A61" t="s">
        <v>49</v>
      </c>
      <c r="B61" s="7">
        <v>1450767.45</v>
      </c>
      <c r="C61" s="7">
        <v>1443229.32</v>
      </c>
      <c r="D61" s="7">
        <v>1071294.59</v>
      </c>
      <c r="E61" s="7">
        <v>1161279.47</v>
      </c>
      <c r="F61" s="7">
        <v>2035103.92</v>
      </c>
      <c r="G61" s="7">
        <v>2341827.14</v>
      </c>
      <c r="H61" s="7">
        <v>2746930.14</v>
      </c>
      <c r="I61" s="7">
        <v>2954732.46</v>
      </c>
      <c r="J61" s="7">
        <v>2860824.46</v>
      </c>
      <c r="K61" s="7">
        <v>2093852.84</v>
      </c>
      <c r="L61" s="7">
        <v>1401054.69</v>
      </c>
      <c r="M61" s="7">
        <v>1232631.74</v>
      </c>
      <c r="N61" s="6">
        <f t="shared" si="1"/>
        <v>22793528.220000003</v>
      </c>
    </row>
    <row r="62" spans="1:14" ht="12.75">
      <c r="A62" t="s">
        <v>50</v>
      </c>
      <c r="B62" s="7">
        <v>50026.03</v>
      </c>
      <c r="C62" s="7">
        <v>44047.66</v>
      </c>
      <c r="D62" s="7">
        <v>42855.68</v>
      </c>
      <c r="E62" s="7">
        <v>34503.28</v>
      </c>
      <c r="F62" s="7">
        <v>55692.06</v>
      </c>
      <c r="G62" s="7">
        <v>45455.64</v>
      </c>
      <c r="H62" s="7">
        <v>53119.72</v>
      </c>
      <c r="I62" s="7">
        <v>92584.22</v>
      </c>
      <c r="J62" s="7">
        <v>84606.64</v>
      </c>
      <c r="K62" s="7">
        <v>70593.05</v>
      </c>
      <c r="L62" s="7">
        <v>53096.05</v>
      </c>
      <c r="M62" s="7">
        <v>37463.95</v>
      </c>
      <c r="N62" s="6">
        <f t="shared" si="1"/>
        <v>664043.98</v>
      </c>
    </row>
    <row r="63" spans="1:14" ht="12.75">
      <c r="A63" t="s">
        <v>51</v>
      </c>
      <c r="B63" s="7">
        <v>2125874.93</v>
      </c>
      <c r="C63" s="7">
        <v>1554379.45</v>
      </c>
      <c r="D63" s="7">
        <v>1129559.43</v>
      </c>
      <c r="E63" s="7">
        <v>1616159.8</v>
      </c>
      <c r="F63" s="7">
        <v>1360387.18</v>
      </c>
      <c r="G63" s="7">
        <v>1349678.66</v>
      </c>
      <c r="H63" s="7">
        <v>2186033.12</v>
      </c>
      <c r="I63" s="7">
        <v>2783443.85</v>
      </c>
      <c r="J63" s="7">
        <v>3442396.64</v>
      </c>
      <c r="K63" s="7">
        <v>2624850.09</v>
      </c>
      <c r="L63" s="7">
        <v>1866803.56</v>
      </c>
      <c r="M63" s="7">
        <v>1766212.33</v>
      </c>
      <c r="N63" s="6">
        <f t="shared" si="1"/>
        <v>23805779.04</v>
      </c>
    </row>
    <row r="64" spans="1:14" ht="12.75">
      <c r="A64" t="s">
        <v>52</v>
      </c>
      <c r="B64" s="7">
        <v>652461.21</v>
      </c>
      <c r="C64" s="7">
        <v>781995.63</v>
      </c>
      <c r="D64" s="7">
        <v>620800.78</v>
      </c>
      <c r="E64" s="7">
        <v>512399.29</v>
      </c>
      <c r="F64" s="7">
        <v>433402.52</v>
      </c>
      <c r="G64" s="7">
        <v>387769.92</v>
      </c>
      <c r="H64" s="7">
        <v>480230.8</v>
      </c>
      <c r="I64" s="7">
        <v>486941.87</v>
      </c>
      <c r="J64" s="7">
        <v>622463.99</v>
      </c>
      <c r="K64" s="7">
        <v>658396.23</v>
      </c>
      <c r="L64" s="7">
        <v>650304.58</v>
      </c>
      <c r="M64" s="7">
        <v>479840.32</v>
      </c>
      <c r="N64" s="6">
        <f t="shared" si="1"/>
        <v>6767007.140000001</v>
      </c>
    </row>
    <row r="65" spans="1:14" ht="12.75">
      <c r="A65" t="s">
        <v>53</v>
      </c>
      <c r="B65" s="7">
        <v>16763.81</v>
      </c>
      <c r="C65" s="7">
        <v>14457.8</v>
      </c>
      <c r="D65" s="7">
        <v>11640.17</v>
      </c>
      <c r="E65" s="7">
        <v>22727.39</v>
      </c>
      <c r="F65" s="7">
        <v>17153.42</v>
      </c>
      <c r="G65" s="7">
        <v>12838.94</v>
      </c>
      <c r="H65" s="7">
        <v>12668.45</v>
      </c>
      <c r="I65" s="7">
        <v>26401.91</v>
      </c>
      <c r="J65" s="7">
        <v>26726.31</v>
      </c>
      <c r="K65" s="7">
        <v>21430.44</v>
      </c>
      <c r="L65" s="7">
        <v>18179.38</v>
      </c>
      <c r="M65" s="7">
        <v>15841.13</v>
      </c>
      <c r="N65" s="6">
        <f t="shared" si="1"/>
        <v>216829.15</v>
      </c>
    </row>
    <row r="66" spans="1:14" ht="12.75">
      <c r="A66" t="s">
        <v>54</v>
      </c>
      <c r="B66" s="7">
        <v>585086.11</v>
      </c>
      <c r="C66" s="7">
        <v>572984.6</v>
      </c>
      <c r="D66" s="7">
        <v>396333.78</v>
      </c>
      <c r="E66" s="7">
        <v>223000.77</v>
      </c>
      <c r="F66" s="7">
        <v>326165.88</v>
      </c>
      <c r="G66" s="7">
        <v>297629.27</v>
      </c>
      <c r="H66" s="7">
        <v>270001.03</v>
      </c>
      <c r="I66" s="7">
        <v>309435.42</v>
      </c>
      <c r="J66" s="7">
        <v>415349.67</v>
      </c>
      <c r="K66" s="7">
        <v>486037.07</v>
      </c>
      <c r="L66" s="7">
        <v>449794</v>
      </c>
      <c r="M66" s="6">
        <v>427843.98</v>
      </c>
      <c r="N66" s="6">
        <f>SUM(B66:M66)</f>
        <v>4759661.58</v>
      </c>
    </row>
    <row r="67" spans="1:14" ht="12.75">
      <c r="A67" t="s">
        <v>55</v>
      </c>
      <c r="B67" s="7">
        <v>148867.91</v>
      </c>
      <c r="C67" s="7">
        <v>148202.22</v>
      </c>
      <c r="D67" s="7">
        <v>143521.57</v>
      </c>
      <c r="E67" s="7">
        <v>192909.26</v>
      </c>
      <c r="F67" s="7">
        <v>132585.66</v>
      </c>
      <c r="G67" s="7">
        <v>121782.79</v>
      </c>
      <c r="H67" s="7">
        <v>140008.04</v>
      </c>
      <c r="I67" s="7">
        <v>206177.72</v>
      </c>
      <c r="J67" s="7">
        <v>265101.9</v>
      </c>
      <c r="K67" s="7">
        <v>279924.08</v>
      </c>
      <c r="L67" s="7">
        <v>173028.26</v>
      </c>
      <c r="M67" s="7">
        <v>167859.2</v>
      </c>
      <c r="N67" s="6">
        <f>SUM(B67:M67)</f>
        <v>2119968.6100000003</v>
      </c>
    </row>
    <row r="68" spans="1:14" ht="12.75">
      <c r="A68" t="s">
        <v>56</v>
      </c>
      <c r="B68" s="7">
        <v>169892.92</v>
      </c>
      <c r="C68" s="7">
        <v>115233.63</v>
      </c>
      <c r="D68" s="7">
        <v>55982.61</v>
      </c>
      <c r="E68" s="7">
        <v>41763.56</v>
      </c>
      <c r="F68" s="7">
        <v>31808.6</v>
      </c>
      <c r="G68" s="7">
        <v>25469.66</v>
      </c>
      <c r="H68" s="7">
        <v>28904.31</v>
      </c>
      <c r="I68" s="7">
        <v>35559.22</v>
      </c>
      <c r="J68" s="7">
        <v>60142.53</v>
      </c>
      <c r="K68" s="7">
        <v>81740.59</v>
      </c>
      <c r="L68" s="7">
        <v>87514.82</v>
      </c>
      <c r="M68" s="7">
        <v>159353.85</v>
      </c>
      <c r="N68" s="6">
        <f t="shared" si="1"/>
        <v>893366.2999999999</v>
      </c>
    </row>
    <row r="69" spans="1:14" ht="12.75">
      <c r="A69" t="s">
        <v>57</v>
      </c>
      <c r="B69" s="7">
        <v>756504.53</v>
      </c>
      <c r="C69" s="7">
        <v>499395.32</v>
      </c>
      <c r="D69" s="7">
        <v>304485.89</v>
      </c>
      <c r="E69" s="7">
        <v>469931.13</v>
      </c>
      <c r="F69" s="7">
        <v>519853.43</v>
      </c>
      <c r="G69" s="7">
        <v>677485.39</v>
      </c>
      <c r="H69" s="7">
        <v>1195792.88</v>
      </c>
      <c r="I69" s="7">
        <v>1396432.33</v>
      </c>
      <c r="J69" s="7">
        <v>1539919.38</v>
      </c>
      <c r="K69" s="7">
        <v>1024645.31</v>
      </c>
      <c r="L69" s="7">
        <v>639667.39</v>
      </c>
      <c r="M69" s="7">
        <v>631357.76</v>
      </c>
      <c r="N69" s="6">
        <f t="shared" si="1"/>
        <v>9655470.74</v>
      </c>
    </row>
    <row r="70" spans="1:14" ht="12.75">
      <c r="A70" t="s">
        <v>58</v>
      </c>
      <c r="B70" s="6">
        <v>197447.27</v>
      </c>
      <c r="C70" s="6">
        <v>181335.12</v>
      </c>
      <c r="D70" s="7">
        <v>169865.15</v>
      </c>
      <c r="E70" s="7">
        <v>148332.87</v>
      </c>
      <c r="F70" s="7">
        <v>146072.14</v>
      </c>
      <c r="G70" s="7">
        <v>161463.83</v>
      </c>
      <c r="H70" s="7">
        <v>146194.71</v>
      </c>
      <c r="I70" s="7">
        <v>143895.72</v>
      </c>
      <c r="J70" s="7">
        <v>216551.36</v>
      </c>
      <c r="K70" s="7">
        <v>319630.37</v>
      </c>
      <c r="L70" s="7">
        <v>313381.35</v>
      </c>
      <c r="M70" s="7">
        <v>259705.19</v>
      </c>
      <c r="N70" s="6">
        <f>SUM(B70:M70)</f>
        <v>2403875.08</v>
      </c>
    </row>
    <row r="71" spans="1:14" ht="12.75">
      <c r="A71" t="s">
        <v>59</v>
      </c>
      <c r="B71" s="7">
        <v>17614.21</v>
      </c>
      <c r="C71" s="7">
        <v>17414.14</v>
      </c>
      <c r="D71" s="7">
        <v>15312.97</v>
      </c>
      <c r="E71" s="7">
        <v>15740.97</v>
      </c>
      <c r="F71" s="7">
        <v>19249.01</v>
      </c>
      <c r="G71" s="7">
        <v>22873.24</v>
      </c>
      <c r="H71" s="7">
        <v>26138.95</v>
      </c>
      <c r="I71" s="7">
        <v>40807.8</v>
      </c>
      <c r="J71" s="7">
        <v>54178.9</v>
      </c>
      <c r="K71" s="7">
        <v>46286.68</v>
      </c>
      <c r="L71" s="7">
        <v>23461.76</v>
      </c>
      <c r="M71" s="7">
        <v>12167.67</v>
      </c>
      <c r="N71" s="6">
        <f t="shared" si="1"/>
        <v>311246.3</v>
      </c>
    </row>
    <row r="72" spans="1:14" ht="12.75">
      <c r="A72" t="s">
        <v>60</v>
      </c>
      <c r="B72" s="7">
        <v>8571.48</v>
      </c>
      <c r="C72" s="7">
        <v>7413.08</v>
      </c>
      <c r="D72" s="7">
        <v>6755.77</v>
      </c>
      <c r="E72" s="7">
        <v>11314.25</v>
      </c>
      <c r="F72" s="7">
        <v>9140.29</v>
      </c>
      <c r="G72" s="7">
        <v>6880.19</v>
      </c>
      <c r="H72" s="7">
        <v>5450.17</v>
      </c>
      <c r="I72" s="7">
        <v>9522.37</v>
      </c>
      <c r="J72" s="7">
        <v>11776.36</v>
      </c>
      <c r="K72" s="7">
        <v>9576.62</v>
      </c>
      <c r="L72" s="7">
        <v>9290.35</v>
      </c>
      <c r="M72" s="7">
        <v>7245.32</v>
      </c>
      <c r="N72" s="6">
        <f t="shared" si="1"/>
        <v>102936.25</v>
      </c>
    </row>
    <row r="73" spans="1:14" ht="12.75">
      <c r="A73" t="s">
        <v>130</v>
      </c>
      <c r="B73" s="7">
        <v>14588</v>
      </c>
      <c r="C73" s="7">
        <v>13103</v>
      </c>
      <c r="D73" s="7">
        <v>27946</v>
      </c>
      <c r="E73" s="7">
        <v>20339</v>
      </c>
      <c r="F73" s="7">
        <v>12596</v>
      </c>
      <c r="G73" s="7">
        <v>14296</v>
      </c>
      <c r="H73" s="7">
        <v>10122.27</v>
      </c>
      <c r="I73" s="7">
        <v>10301.97</v>
      </c>
      <c r="J73" s="7">
        <v>11393.93</v>
      </c>
      <c r="K73" s="7">
        <v>10488.99</v>
      </c>
      <c r="L73" s="7">
        <v>14722.2</v>
      </c>
      <c r="M73" s="7">
        <v>14834</v>
      </c>
      <c r="N73" s="6">
        <f>SUM(B73:M73)</f>
        <v>174731.36000000002</v>
      </c>
    </row>
    <row r="74" spans="1:14" ht="12.75">
      <c r="A74" t="s">
        <v>62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/>
    </row>
    <row r="75" spans="1:14" ht="12.75">
      <c r="A75" t="s">
        <v>63</v>
      </c>
      <c r="B75" s="7">
        <v>941903.1</v>
      </c>
      <c r="C75" s="7">
        <v>395167.78</v>
      </c>
      <c r="D75" s="7">
        <v>268375.06</v>
      </c>
      <c r="E75" s="7">
        <v>400635.49</v>
      </c>
      <c r="F75" s="7">
        <v>325216.99</v>
      </c>
      <c r="G75" s="7">
        <v>305974.37</v>
      </c>
      <c r="H75" s="7">
        <v>548009.14</v>
      </c>
      <c r="I75" s="7">
        <v>1040029.44</v>
      </c>
      <c r="J75" s="7">
        <v>930910.35</v>
      </c>
      <c r="K75" s="7">
        <v>618264.3</v>
      </c>
      <c r="L75" s="7">
        <v>472009.19</v>
      </c>
      <c r="M75" s="7">
        <v>609431.2</v>
      </c>
      <c r="N75" s="6">
        <f t="shared" si="1"/>
        <v>6855926.41</v>
      </c>
    </row>
    <row r="76" spans="1:14" ht="12.75">
      <c r="A76" t="s">
        <v>64</v>
      </c>
      <c r="B76" s="6">
        <v>3966.25</v>
      </c>
      <c r="C76" s="7">
        <v>4210.53</v>
      </c>
      <c r="D76" s="7">
        <v>3133.71</v>
      </c>
      <c r="E76" s="7">
        <v>2675.49</v>
      </c>
      <c r="F76" s="7">
        <v>3452.21</v>
      </c>
      <c r="G76" s="7">
        <v>3841.39</v>
      </c>
      <c r="H76" s="7">
        <v>2497.32</v>
      </c>
      <c r="I76" s="7">
        <v>2720.64</v>
      </c>
      <c r="J76" s="7">
        <v>3034.16</v>
      </c>
      <c r="K76" s="7">
        <v>3524.58</v>
      </c>
      <c r="L76" s="7">
        <v>4497.8</v>
      </c>
      <c r="M76" s="7">
        <v>3937.69</v>
      </c>
      <c r="N76" s="6">
        <f>SUM(B76:M76)</f>
        <v>41491.770000000004</v>
      </c>
    </row>
    <row r="77" spans="1:14" ht="12.75">
      <c r="A77" t="s">
        <v>65</v>
      </c>
      <c r="B77" s="7">
        <v>2269966.6</v>
      </c>
      <c r="C77" s="7">
        <v>1163703.05</v>
      </c>
      <c r="D77" s="7">
        <v>788088</v>
      </c>
      <c r="E77" s="7">
        <v>438825.67</v>
      </c>
      <c r="F77" s="7">
        <v>240311.37</v>
      </c>
      <c r="G77" s="7">
        <v>241750.58</v>
      </c>
      <c r="H77" s="7">
        <v>251811.97</v>
      </c>
      <c r="I77" s="7">
        <v>379489.1</v>
      </c>
      <c r="J77" s="7">
        <v>785773.78</v>
      </c>
      <c r="K77" s="7">
        <v>824025.49</v>
      </c>
      <c r="L77" s="7">
        <v>957306.84</v>
      </c>
      <c r="M77" s="7">
        <v>2218860.42</v>
      </c>
      <c r="N77" s="6">
        <f>SUM(B77:M77)</f>
        <v>10559912.870000001</v>
      </c>
    </row>
    <row r="78" spans="1:14" ht="12.75">
      <c r="A78" t="s">
        <v>66</v>
      </c>
      <c r="B78" s="7">
        <v>9241.72</v>
      </c>
      <c r="C78" s="7">
        <v>9235.64</v>
      </c>
      <c r="D78" s="7">
        <v>7944.69</v>
      </c>
      <c r="E78" s="7">
        <v>6320.27</v>
      </c>
      <c r="F78" s="7">
        <v>6990.45</v>
      </c>
      <c r="G78" s="7">
        <v>6048.74</v>
      </c>
      <c r="H78" s="7">
        <v>6304.91</v>
      </c>
      <c r="I78" s="7">
        <v>5774.78</v>
      </c>
      <c r="J78" s="7">
        <v>5237.92</v>
      </c>
      <c r="K78" s="7">
        <v>6963.01</v>
      </c>
      <c r="L78" s="7">
        <v>6997.78</v>
      </c>
      <c r="M78" s="7">
        <v>6978.24</v>
      </c>
      <c r="N78" s="6">
        <f>SUM(B78:M78)</f>
        <v>84038.15</v>
      </c>
    </row>
    <row r="79" ht="12.75">
      <c r="A79" t="s">
        <v>1</v>
      </c>
    </row>
    <row r="80" spans="1:14" ht="12.75">
      <c r="A80" t="s">
        <v>68</v>
      </c>
      <c r="B80" s="6">
        <f aca="true" t="shared" si="2" ref="B80:M80">SUM(B12:B78)</f>
        <v>43605796.25000001</v>
      </c>
      <c r="C80" s="6">
        <f t="shared" si="2"/>
        <v>37313332.4075</v>
      </c>
      <c r="D80" s="6">
        <f t="shared" si="2"/>
        <v>30841867.770000003</v>
      </c>
      <c r="E80" s="6">
        <f t="shared" si="2"/>
        <v>29834261.729999997</v>
      </c>
      <c r="F80" s="6">
        <f t="shared" si="2"/>
        <v>31427543.560000002</v>
      </c>
      <c r="G80" s="6">
        <f t="shared" si="2"/>
        <v>33722119.78000001</v>
      </c>
      <c r="H80" s="6">
        <f t="shared" si="2"/>
        <v>37913064.54000001</v>
      </c>
      <c r="I80" s="6">
        <f>SUM(I12:I78)</f>
        <v>41969547.426666655</v>
      </c>
      <c r="J80" s="6">
        <f t="shared" si="2"/>
        <v>49927623.510000005</v>
      </c>
      <c r="K80" s="6">
        <f t="shared" si="2"/>
        <v>49075491.75</v>
      </c>
      <c r="L80" s="6">
        <f t="shared" si="2"/>
        <v>40874479.09</v>
      </c>
      <c r="M80" s="6">
        <f t="shared" si="2"/>
        <v>40583988.260000005</v>
      </c>
      <c r="N80" s="6">
        <f>SUM(B80:M80)</f>
        <v>467089116.07416666</v>
      </c>
    </row>
  </sheetData>
  <sheetProtection/>
  <mergeCells count="5">
    <mergeCell ref="A3:N3"/>
    <mergeCell ref="A7:N7"/>
    <mergeCell ref="A6:N6"/>
    <mergeCell ref="A5:N5"/>
    <mergeCell ref="A4:N4"/>
  </mergeCells>
  <printOptions gridLines="1" headings="1"/>
  <pageMargins left="0.75" right="0.75" top="0.25" bottom="0.25" header="0" footer="0"/>
  <pageSetup fitToHeight="10" horizontalDpi="600" verticalDpi="600" orientation="portrait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82"/>
  <sheetViews>
    <sheetView zoomScalePageLayoutView="0" workbookViewId="0" topLeftCell="A1">
      <pane xSplit="1" ySplit="11" topLeftCell="B5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5" sqref="B55"/>
    </sheetView>
  </sheetViews>
  <sheetFormatPr defaultColWidth="9.33203125" defaultRowHeight="12.75"/>
  <cols>
    <col min="1" max="1" width="16.16015625" style="0" bestFit="1" customWidth="1"/>
    <col min="7" max="7" width="10.16015625" style="0" bestFit="1" customWidth="1"/>
    <col min="10" max="11" width="10.16015625" style="0" bestFit="1" customWidth="1"/>
    <col min="13" max="13" width="10.16015625" style="0" bestFit="1" customWidth="1"/>
    <col min="14" max="14" width="10.16015625" style="6" bestFit="1" customWidth="1"/>
  </cols>
  <sheetData>
    <row r="1" spans="1:14" ht="12.75">
      <c r="A1" t="str">
        <f>SFY0809!A1</f>
        <v>VALIDATED TAX RECEIPTS DATA FOR:  JULY, 2008 thru June, 2009</v>
      </c>
      <c r="N1" t="s">
        <v>89</v>
      </c>
    </row>
    <row r="2" ht="12.75">
      <c r="N2"/>
    </row>
    <row r="3" spans="1:14" ht="12.75">
      <c r="A3" s="29" t="s">
        <v>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29" t="s">
        <v>131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2.75">
      <c r="A5" s="29" t="s">
        <v>70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29" t="s">
        <v>135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.75">
      <c r="A7" s="29" t="s">
        <v>132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9" spans="2:14" ht="12.75">
      <c r="B9" s="2">
        <v>39630</v>
      </c>
      <c r="C9" s="2">
        <v>39661</v>
      </c>
      <c r="D9" s="2">
        <v>39692</v>
      </c>
      <c r="E9" s="2">
        <v>39722</v>
      </c>
      <c r="F9" s="2">
        <v>39753</v>
      </c>
      <c r="G9" s="2">
        <v>39783</v>
      </c>
      <c r="H9" s="2">
        <v>39814</v>
      </c>
      <c r="I9" s="2">
        <v>39845</v>
      </c>
      <c r="J9" s="2">
        <v>39873</v>
      </c>
      <c r="K9" s="2">
        <v>39904</v>
      </c>
      <c r="L9" s="2">
        <v>39934</v>
      </c>
      <c r="M9" s="2">
        <v>39965</v>
      </c>
      <c r="N9" s="3" t="s">
        <v>136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2.75">
      <c r="A11" t="s">
        <v>1</v>
      </c>
    </row>
    <row r="12" spans="1:14" ht="12.75">
      <c r="A12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6">
        <f>SUM(B12:M12)</f>
        <v>0</v>
      </c>
    </row>
    <row r="13" spans="1:14" ht="12.75">
      <c r="A13" t="s">
        <v>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>
        <f aca="true" t="shared" si="0" ref="N13:N76">SUM(B13:M13)</f>
        <v>0</v>
      </c>
    </row>
    <row r="14" spans="1:14" ht="12.75">
      <c r="A14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6">
        <f t="shared" si="0"/>
        <v>0</v>
      </c>
    </row>
    <row r="15" spans="1:14" ht="12.75">
      <c r="A15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>
        <f t="shared" si="0"/>
        <v>0</v>
      </c>
    </row>
    <row r="16" spans="1:14" ht="12.75">
      <c r="A16" t="s">
        <v>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>
        <f t="shared" si="0"/>
        <v>0</v>
      </c>
    </row>
    <row r="17" spans="1:14" ht="12.75">
      <c r="A17" t="s">
        <v>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>
        <f t="shared" si="0"/>
        <v>0</v>
      </c>
    </row>
    <row r="18" spans="1:14" ht="12.75">
      <c r="A18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4" ht="12.75">
      <c r="A19" t="s">
        <v>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f t="shared" si="0"/>
        <v>0</v>
      </c>
    </row>
    <row r="20" spans="1:14" ht="12.75">
      <c r="A20" t="s">
        <v>96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0</v>
      </c>
    </row>
    <row r="21" spans="1:14" ht="12.75">
      <c r="A21" t="s">
        <v>10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0</v>
      </c>
    </row>
    <row r="22" spans="1:14" ht="12.75">
      <c r="A22" t="s">
        <v>11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>
        <f t="shared" si="0"/>
        <v>0</v>
      </c>
    </row>
    <row r="23" spans="1:14" ht="12.75">
      <c r="A23" t="s">
        <v>12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0</v>
      </c>
    </row>
    <row r="24" spans="1:14" ht="12.75">
      <c r="A24" s="25" t="s">
        <v>128</v>
      </c>
      <c r="B24" s="6">
        <v>2913971.91</v>
      </c>
      <c r="C24" s="7">
        <v>3036645.5125</v>
      </c>
      <c r="D24" s="7">
        <v>3112112.62</v>
      </c>
      <c r="E24" s="7">
        <v>2301979.37</v>
      </c>
      <c r="F24" s="7">
        <v>2925815.27</v>
      </c>
      <c r="G24" s="7">
        <v>3330954.81</v>
      </c>
      <c r="H24" s="7">
        <v>4031964.6</v>
      </c>
      <c r="I24" s="7">
        <v>4257972.85</v>
      </c>
      <c r="J24" s="7">
        <v>4178932.65</v>
      </c>
      <c r="K24" s="7">
        <v>4504900.21</v>
      </c>
      <c r="L24" s="7">
        <v>3591917.94</v>
      </c>
      <c r="M24" s="7">
        <v>3071018.11</v>
      </c>
      <c r="N24" s="6">
        <f>SUM(B24:M24)</f>
        <v>41258185.8525</v>
      </c>
    </row>
    <row r="25" spans="1:14" ht="12.75">
      <c r="A25" t="s">
        <v>13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f t="shared" si="0"/>
        <v>0</v>
      </c>
    </row>
    <row r="26" spans="1:14" ht="12.75">
      <c r="A26" t="s">
        <v>14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f t="shared" si="0"/>
        <v>0</v>
      </c>
    </row>
    <row r="27" spans="1:14" ht="12.75">
      <c r="A27" s="26" t="s">
        <v>15</v>
      </c>
      <c r="B27" s="7">
        <v>446712.3</v>
      </c>
      <c r="C27" s="7">
        <v>421831.01</v>
      </c>
      <c r="D27" s="7">
        <v>421278.39</v>
      </c>
      <c r="E27" s="7">
        <v>403652.21</v>
      </c>
      <c r="F27" s="7">
        <v>449283.92</v>
      </c>
      <c r="G27" s="7">
        <v>419103.78</v>
      </c>
      <c r="H27" s="7">
        <v>361795.03</v>
      </c>
      <c r="I27" s="7">
        <f>1125656.23/3</f>
        <v>375218.74333333335</v>
      </c>
      <c r="J27" s="7">
        <v>408532.26</v>
      </c>
      <c r="K27" s="7">
        <v>418759.48</v>
      </c>
      <c r="L27" s="7">
        <v>399099.66</v>
      </c>
      <c r="M27" s="7">
        <v>381043.38</v>
      </c>
      <c r="N27" s="6">
        <f>SUM(B27:M27)</f>
        <v>4906310.163333333</v>
      </c>
    </row>
    <row r="28" spans="1:14" ht="12.75">
      <c r="A28" t="s">
        <v>16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6">
        <f t="shared" si="0"/>
        <v>0</v>
      </c>
    </row>
    <row r="29" spans="1:14" ht="12.75">
      <c r="A29" t="s">
        <v>17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6">
        <f t="shared" si="0"/>
        <v>0</v>
      </c>
    </row>
    <row r="30" spans="1:14" ht="12.75">
      <c r="A30" t="s">
        <v>18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">
        <f t="shared" si="0"/>
        <v>0</v>
      </c>
    </row>
    <row r="31" spans="1:14" ht="12.75">
      <c r="A31" t="s">
        <v>19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f t="shared" si="0"/>
        <v>0</v>
      </c>
    </row>
    <row r="32" spans="1:14" ht="12.75">
      <c r="A32" t="s">
        <v>20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0</v>
      </c>
    </row>
    <row r="33" spans="1:14" ht="12.75">
      <c r="A33" t="s">
        <v>21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f t="shared" si="0"/>
        <v>0</v>
      </c>
    </row>
    <row r="34" spans="1:14" ht="12.75">
      <c r="A34" t="s">
        <v>22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6">
        <f t="shared" si="0"/>
        <v>0</v>
      </c>
    </row>
    <row r="35" spans="1:14" ht="12.75">
      <c r="A35" t="s">
        <v>23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0</v>
      </c>
    </row>
    <row r="36" spans="1:14" ht="12.75">
      <c r="A36" t="s">
        <v>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0</v>
      </c>
    </row>
    <row r="37" spans="1:14" ht="12.75">
      <c r="A37" t="s">
        <v>25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">
        <f t="shared" si="0"/>
        <v>0</v>
      </c>
    </row>
    <row r="38" spans="1:14" ht="12.75">
      <c r="A38" t="s">
        <v>26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6">
        <f t="shared" si="0"/>
        <v>0</v>
      </c>
    </row>
    <row r="39" spans="1:14" ht="12.75">
      <c r="A39" t="s">
        <v>27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6">
        <f t="shared" si="0"/>
        <v>0</v>
      </c>
    </row>
    <row r="40" spans="1:14" ht="12.75">
      <c r="A40" t="s">
        <v>28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">
        <f t="shared" si="0"/>
        <v>0</v>
      </c>
    </row>
    <row r="41" spans="1:14" ht="12.75">
      <c r="A41" t="s">
        <v>29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6">
        <f t="shared" si="0"/>
        <v>0</v>
      </c>
    </row>
    <row r="42" spans="1:14" ht="12.75">
      <c r="A42" t="s">
        <v>30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6">
        <f t="shared" si="0"/>
        <v>0</v>
      </c>
    </row>
    <row r="43" spans="1:14" ht="12.75">
      <c r="A43" t="s">
        <v>31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6">
        <f t="shared" si="0"/>
        <v>0</v>
      </c>
    </row>
    <row r="44" spans="1:14" ht="12.75">
      <c r="A44" t="s">
        <v>32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6">
        <f t="shared" si="0"/>
        <v>0</v>
      </c>
    </row>
    <row r="45" spans="1:14" ht="12.75">
      <c r="A45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0"/>
        <v>0</v>
      </c>
    </row>
    <row r="46" spans="1:14" ht="12.75">
      <c r="A46" t="s">
        <v>34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6">
        <f t="shared" si="0"/>
        <v>0</v>
      </c>
    </row>
    <row r="47" spans="1:14" ht="12.75">
      <c r="A47" t="s">
        <v>35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6">
        <f t="shared" si="0"/>
        <v>0</v>
      </c>
    </row>
    <row r="48" spans="1:14" ht="12.75">
      <c r="A48" t="s">
        <v>36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6">
        <f t="shared" si="0"/>
        <v>0</v>
      </c>
    </row>
    <row r="49" spans="1:14" ht="12.75">
      <c r="A49" t="s">
        <v>37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6">
        <f t="shared" si="0"/>
        <v>0</v>
      </c>
    </row>
    <row r="50" spans="1:14" ht="12.75">
      <c r="A50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0"/>
        <v>0</v>
      </c>
    </row>
    <row r="51" spans="1:14" ht="12.75">
      <c r="A51" t="s">
        <v>39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6">
        <f t="shared" si="0"/>
        <v>0</v>
      </c>
    </row>
    <row r="52" spans="1:14" ht="12.75">
      <c r="A52" t="s">
        <v>40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6">
        <f t="shared" si="0"/>
        <v>0</v>
      </c>
    </row>
    <row r="53" spans="1:14" ht="12.75">
      <c r="A53" t="s">
        <v>41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6">
        <f t="shared" si="0"/>
        <v>0</v>
      </c>
    </row>
    <row r="54" spans="1:14" ht="12.75">
      <c r="A54" t="s">
        <v>42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6">
        <f t="shared" si="0"/>
        <v>0</v>
      </c>
    </row>
    <row r="55" spans="1:14" ht="12.75">
      <c r="A55" s="26" t="s">
        <v>43</v>
      </c>
      <c r="B55" s="7">
        <v>418556.85</v>
      </c>
      <c r="C55" s="7">
        <v>420285.58</v>
      </c>
      <c r="D55" s="7">
        <v>334306.18</v>
      </c>
      <c r="E55" s="7">
        <v>156396.9</v>
      </c>
      <c r="F55" s="7">
        <v>273689.62</v>
      </c>
      <c r="G55" s="7">
        <v>352763.53</v>
      </c>
      <c r="H55" s="7">
        <v>394367.38</v>
      </c>
      <c r="I55" s="7">
        <v>480577.59</v>
      </c>
      <c r="J55" s="7">
        <v>506496.23</v>
      </c>
      <c r="K55" s="7">
        <v>568257.62</v>
      </c>
      <c r="L55" s="7">
        <v>487117.31</v>
      </c>
      <c r="M55" s="7">
        <v>401740.73</v>
      </c>
      <c r="N55" s="6">
        <f t="shared" si="0"/>
        <v>4794555.52</v>
      </c>
    </row>
    <row r="56" spans="1:14" ht="12.75">
      <c r="A56" t="s">
        <v>44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6">
        <f t="shared" si="0"/>
        <v>0</v>
      </c>
    </row>
    <row r="57" spans="1:14" ht="12.75">
      <c r="A57" t="s">
        <v>45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6">
        <f t="shared" si="0"/>
        <v>0</v>
      </c>
    </row>
    <row r="58" spans="1:14" ht="12.75">
      <c r="A58" t="s">
        <v>46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6">
        <f t="shared" si="0"/>
        <v>0</v>
      </c>
    </row>
    <row r="59" spans="1:14" ht="12.75">
      <c r="A59" t="s">
        <v>47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6">
        <f t="shared" si="0"/>
        <v>0</v>
      </c>
    </row>
    <row r="60" spans="1:14" ht="12.75">
      <c r="A60" t="s">
        <v>48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6">
        <f t="shared" si="0"/>
        <v>0</v>
      </c>
    </row>
    <row r="61" spans="1:14" ht="12.75">
      <c r="A61" t="s">
        <v>49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6">
        <f t="shared" si="0"/>
        <v>0</v>
      </c>
    </row>
    <row r="62" spans="1:14" ht="12.75">
      <c r="A62" t="s">
        <v>50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6">
        <f t="shared" si="0"/>
        <v>0</v>
      </c>
    </row>
    <row r="63" spans="1:14" ht="12.75">
      <c r="A63" t="s">
        <v>51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6">
        <f t="shared" si="0"/>
        <v>0</v>
      </c>
    </row>
    <row r="64" spans="1:14" ht="12.75">
      <c r="A64" t="s">
        <v>52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6">
        <f t="shared" si="0"/>
        <v>0</v>
      </c>
    </row>
    <row r="65" spans="1:14" ht="12.75">
      <c r="A65" t="s">
        <v>53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6">
        <f t="shared" si="0"/>
        <v>0</v>
      </c>
    </row>
    <row r="66" spans="1:14" ht="12.75">
      <c r="A66" t="s">
        <v>54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6">
        <f t="shared" si="0"/>
        <v>0</v>
      </c>
    </row>
    <row r="67" spans="1:14" ht="12.75">
      <c r="A67" t="s">
        <v>55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6">
        <f t="shared" si="0"/>
        <v>0</v>
      </c>
    </row>
    <row r="68" spans="1:14" ht="12.75">
      <c r="A68" t="s">
        <v>56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6">
        <f t="shared" si="0"/>
        <v>0</v>
      </c>
    </row>
    <row r="69" spans="1:14" ht="12.75">
      <c r="A69" t="s">
        <v>57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6">
        <f t="shared" si="0"/>
        <v>0</v>
      </c>
    </row>
    <row r="70" spans="1:14" ht="12.75">
      <c r="A70" t="s">
        <v>58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6">
        <f t="shared" si="0"/>
        <v>0</v>
      </c>
    </row>
    <row r="71" spans="1:14" ht="12.75">
      <c r="A71" t="s">
        <v>59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6">
        <f t="shared" si="0"/>
        <v>0</v>
      </c>
    </row>
    <row r="72" spans="1:14" ht="12.75">
      <c r="A72" t="s">
        <v>60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6">
        <f t="shared" si="0"/>
        <v>0</v>
      </c>
    </row>
    <row r="73" spans="1:14" ht="12.75">
      <c r="A73" t="s">
        <v>130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6">
        <f t="shared" si="0"/>
        <v>0</v>
      </c>
    </row>
    <row r="74" spans="1:14" ht="12.75">
      <c r="A74" t="s">
        <v>62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0"/>
        <v>0</v>
      </c>
    </row>
    <row r="75" spans="1:14" ht="12.75">
      <c r="A75" s="26" t="s">
        <v>63</v>
      </c>
      <c r="B75" s="7">
        <v>941903.45</v>
      </c>
      <c r="C75" s="7">
        <v>395299.98</v>
      </c>
      <c r="D75" s="7">
        <v>268375.34</v>
      </c>
      <c r="E75" s="7">
        <v>400635.73</v>
      </c>
      <c r="F75" s="7">
        <v>325217.38</v>
      </c>
      <c r="G75" s="7">
        <v>305974.81</v>
      </c>
      <c r="H75" s="7">
        <v>549009.35</v>
      </c>
      <c r="I75" s="7">
        <v>1040029.73</v>
      </c>
      <c r="J75" s="7">
        <v>930910.56</v>
      </c>
      <c r="K75" s="7">
        <v>618264.48</v>
      </c>
      <c r="L75" s="7">
        <v>472009.5</v>
      </c>
      <c r="M75" s="7">
        <v>609431.52</v>
      </c>
      <c r="N75" s="6">
        <f t="shared" si="0"/>
        <v>6857061.83</v>
      </c>
    </row>
    <row r="76" spans="1:14" ht="12.75">
      <c r="A76" t="s">
        <v>64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6">
        <f t="shared" si="0"/>
        <v>0</v>
      </c>
    </row>
    <row r="77" spans="1:14" ht="12.75">
      <c r="A77" t="s">
        <v>65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6">
        <f>SUM(B77:M77)</f>
        <v>0</v>
      </c>
    </row>
    <row r="78" spans="1:14" ht="12.75">
      <c r="A78" t="s">
        <v>66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6">
        <f>SUM(B78:M78)</f>
        <v>0</v>
      </c>
    </row>
    <row r="79" ht="12.75">
      <c r="A79" t="s">
        <v>1</v>
      </c>
    </row>
    <row r="80" spans="1:14" ht="12.75">
      <c r="A80" t="s">
        <v>68</v>
      </c>
      <c r="B80" s="6">
        <f aca="true" t="shared" si="1" ref="B80:M80">SUM(B12:B78)</f>
        <v>4721144.51</v>
      </c>
      <c r="C80" s="6">
        <f t="shared" si="1"/>
        <v>4274062.0825</v>
      </c>
      <c r="D80" s="6">
        <f t="shared" si="1"/>
        <v>4136072.5300000003</v>
      </c>
      <c r="E80" s="6">
        <f t="shared" si="1"/>
        <v>3262664.21</v>
      </c>
      <c r="F80" s="6">
        <f t="shared" si="1"/>
        <v>3974006.19</v>
      </c>
      <c r="G80" s="6">
        <f t="shared" si="1"/>
        <v>4408796.93</v>
      </c>
      <c r="H80" s="6">
        <f t="shared" si="1"/>
        <v>5337136.359999999</v>
      </c>
      <c r="I80" s="6">
        <f t="shared" si="1"/>
        <v>6153798.913333332</v>
      </c>
      <c r="J80" s="6">
        <f t="shared" si="1"/>
        <v>6024871.700000001</v>
      </c>
      <c r="K80" s="6">
        <f t="shared" si="1"/>
        <v>6110181.789999999</v>
      </c>
      <c r="L80" s="6">
        <f t="shared" si="1"/>
        <v>4950144.41</v>
      </c>
      <c r="M80" s="6">
        <f t="shared" si="1"/>
        <v>4463233.74</v>
      </c>
      <c r="N80" s="6">
        <f>SUM(B80:M80)</f>
        <v>57816113.365833335</v>
      </c>
    </row>
    <row r="82" ht="12.75">
      <c r="G82" s="6"/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225"/>
  <sheetViews>
    <sheetView zoomScalePageLayoutView="0" workbookViewId="0" topLeftCell="A1">
      <pane xSplit="1" ySplit="11" topLeftCell="B7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92" sqref="L92"/>
    </sheetView>
  </sheetViews>
  <sheetFormatPr defaultColWidth="9.33203125" defaultRowHeight="12.75"/>
  <cols>
    <col min="1" max="1" width="16.16015625" style="0" bestFit="1" customWidth="1"/>
    <col min="11" max="11" width="9.83203125" style="0" bestFit="1" customWidth="1"/>
    <col min="12" max="12" width="10.16015625" style="0" bestFit="1" customWidth="1"/>
    <col min="14" max="14" width="10.16015625" style="0" bestFit="1" customWidth="1"/>
  </cols>
  <sheetData>
    <row r="1" spans="1:14" ht="12.75">
      <c r="A1" t="str">
        <f>SFY0809!A1</f>
        <v>VALIDATED TAX RECEIPTS DATA FOR:  JULY, 2008 thru June, 2009</v>
      </c>
      <c r="N1" t="s">
        <v>89</v>
      </c>
    </row>
    <row r="3" spans="1:14" ht="12.75">
      <c r="A3" s="29" t="s">
        <v>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29" t="s">
        <v>131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2.75">
      <c r="A5" s="29" t="s">
        <v>70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29" t="s">
        <v>135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.75">
      <c r="A7" s="29" t="s">
        <v>134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ht="12.75">
      <c r="N8" s="6"/>
    </row>
    <row r="9" spans="2:14" ht="12.75">
      <c r="B9" s="2">
        <v>39630</v>
      </c>
      <c r="C9" s="2">
        <v>39661</v>
      </c>
      <c r="D9" s="2">
        <v>39692</v>
      </c>
      <c r="E9" s="2">
        <v>39722</v>
      </c>
      <c r="F9" s="2">
        <v>39753</v>
      </c>
      <c r="G9" s="2">
        <v>39783</v>
      </c>
      <c r="H9" s="2">
        <v>39814</v>
      </c>
      <c r="I9" s="2">
        <v>39845</v>
      </c>
      <c r="J9" s="2">
        <v>39873</v>
      </c>
      <c r="K9" s="2">
        <v>39904</v>
      </c>
      <c r="L9" s="2">
        <v>39934</v>
      </c>
      <c r="M9" s="2">
        <v>39965</v>
      </c>
      <c r="N9" s="3" t="s">
        <v>136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3">
        <v>95536.26</v>
      </c>
      <c r="C12" s="14">
        <v>97901.61</v>
      </c>
      <c r="D12" s="14">
        <v>100293.57</v>
      </c>
      <c r="E12" s="14">
        <v>102047.19</v>
      </c>
      <c r="F12" s="17">
        <v>104617.2</v>
      </c>
      <c r="G12" s="14">
        <v>104099.82</v>
      </c>
      <c r="H12" s="20">
        <v>109797.1</v>
      </c>
      <c r="I12" s="22">
        <v>105675.98</v>
      </c>
      <c r="J12" s="14">
        <v>108885.81</v>
      </c>
      <c r="K12" s="14">
        <v>121433.07</v>
      </c>
      <c r="L12" s="24">
        <v>120870.26</v>
      </c>
      <c r="M12" s="24">
        <v>111655.98</v>
      </c>
      <c r="N12" s="6">
        <f>SUM(B12:M12)</f>
        <v>1282813.85</v>
      </c>
    </row>
    <row r="13" spans="1:14" ht="12.75">
      <c r="A13" t="s">
        <v>91</v>
      </c>
      <c r="B13" s="13">
        <v>15405.21</v>
      </c>
      <c r="C13" s="14">
        <v>14593.85</v>
      </c>
      <c r="D13" s="14">
        <v>13963.56</v>
      </c>
      <c r="E13" s="14">
        <v>18388.02</v>
      </c>
      <c r="F13" s="17">
        <v>15109.27</v>
      </c>
      <c r="G13" s="14">
        <v>10668.5</v>
      </c>
      <c r="H13" s="20">
        <v>21648.62</v>
      </c>
      <c r="I13" s="22">
        <v>12166.01</v>
      </c>
      <c r="J13" s="14">
        <v>16166.2</v>
      </c>
      <c r="K13" s="14">
        <v>22095.59</v>
      </c>
      <c r="L13" s="24">
        <v>17568.1</v>
      </c>
      <c r="M13" s="24">
        <v>16570.99</v>
      </c>
      <c r="N13" s="6">
        <f aca="true" t="shared" si="0" ref="N13:N76">SUM(B13:M13)</f>
        <v>194343.91999999998</v>
      </c>
    </row>
    <row r="14" spans="1:14" ht="12.75">
      <c r="A14" s="27" t="s">
        <v>92</v>
      </c>
      <c r="B14" s="13">
        <v>86517.68</v>
      </c>
      <c r="C14" s="14">
        <v>92157.35</v>
      </c>
      <c r="D14" s="14">
        <v>81847.83</v>
      </c>
      <c r="E14" s="14">
        <v>64349.88</v>
      </c>
      <c r="F14" s="17">
        <v>88136.02</v>
      </c>
      <c r="G14" s="14">
        <v>76366.88</v>
      </c>
      <c r="H14" s="20">
        <v>77334.77</v>
      </c>
      <c r="I14" s="22">
        <v>71066.45</v>
      </c>
      <c r="J14" s="14">
        <v>102001.4</v>
      </c>
      <c r="K14" s="14">
        <v>97672.28</v>
      </c>
      <c r="L14" s="24">
        <v>94446.71</v>
      </c>
      <c r="M14" s="24">
        <v>92907.85</v>
      </c>
      <c r="N14" s="6">
        <f t="shared" si="0"/>
        <v>1024805.1</v>
      </c>
    </row>
    <row r="15" spans="1:14" ht="12.75">
      <c r="A15" t="s">
        <v>5</v>
      </c>
      <c r="B15" s="13">
        <v>1988.3</v>
      </c>
      <c r="C15" s="14">
        <v>1656.96</v>
      </c>
      <c r="D15" s="14">
        <v>1650.18</v>
      </c>
      <c r="E15" s="14">
        <v>1883.27</v>
      </c>
      <c r="F15" s="17">
        <v>1755.08</v>
      </c>
      <c r="G15" s="14">
        <v>1536.37</v>
      </c>
      <c r="H15" s="20">
        <v>1907.38</v>
      </c>
      <c r="I15" s="22">
        <v>2552.96</v>
      </c>
      <c r="J15" s="14">
        <v>4113.36</v>
      </c>
      <c r="K15" s="14">
        <v>4348.18</v>
      </c>
      <c r="L15" s="24">
        <v>4660.93</v>
      </c>
      <c r="M15" s="24">
        <v>4094.25</v>
      </c>
      <c r="N15" s="6">
        <f t="shared" si="0"/>
        <v>32147.22</v>
      </c>
    </row>
    <row r="16" spans="1:14" ht="12.75">
      <c r="A16" t="s">
        <v>93</v>
      </c>
      <c r="B16" s="13">
        <v>34970.5</v>
      </c>
      <c r="C16" s="14">
        <v>29142.98</v>
      </c>
      <c r="D16" s="14">
        <v>29023.51</v>
      </c>
      <c r="E16" s="14">
        <v>33123.3</v>
      </c>
      <c r="F16" s="17">
        <v>30868.52</v>
      </c>
      <c r="G16" s="14">
        <v>27021.75</v>
      </c>
      <c r="H16" s="20">
        <v>33547.19</v>
      </c>
      <c r="I16" s="22">
        <v>22417.59</v>
      </c>
      <c r="J16" s="14">
        <v>27874.26</v>
      </c>
      <c r="K16" s="14">
        <v>29465.55</v>
      </c>
      <c r="L16" s="24">
        <v>31584.77</v>
      </c>
      <c r="M16" s="24">
        <v>27744.72</v>
      </c>
      <c r="N16" s="6">
        <f t="shared" si="0"/>
        <v>356784.64</v>
      </c>
    </row>
    <row r="17" spans="1:14" ht="12.75">
      <c r="A17" t="s">
        <v>94</v>
      </c>
      <c r="B17" s="13">
        <v>708969.31</v>
      </c>
      <c r="C17" s="14">
        <v>705054.96</v>
      </c>
      <c r="D17" s="14">
        <v>719427.81</v>
      </c>
      <c r="E17" s="14">
        <v>705216.59</v>
      </c>
      <c r="F17" s="17">
        <v>716636.92</v>
      </c>
      <c r="G17" s="14">
        <v>693288.32</v>
      </c>
      <c r="H17" s="20">
        <v>755567.24</v>
      </c>
      <c r="I17" s="22">
        <v>721381.95</v>
      </c>
      <c r="J17" s="14">
        <v>679454.03</v>
      </c>
      <c r="K17" s="14">
        <v>753115.08</v>
      </c>
      <c r="L17" s="24">
        <v>751421.81</v>
      </c>
      <c r="M17" s="24">
        <v>723754.15</v>
      </c>
      <c r="N17" s="6">
        <f t="shared" si="0"/>
        <v>8633288.170000002</v>
      </c>
    </row>
    <row r="18" spans="1:14" ht="12.75">
      <c r="A18" t="s">
        <v>8</v>
      </c>
      <c r="B18" s="13">
        <v>2658.56</v>
      </c>
      <c r="C18" s="14">
        <v>2215.52</v>
      </c>
      <c r="D18" s="14">
        <v>2206.44</v>
      </c>
      <c r="E18" s="14">
        <v>2518.12</v>
      </c>
      <c r="F18" s="17">
        <v>2346.71</v>
      </c>
      <c r="G18" s="14">
        <v>2054.26</v>
      </c>
      <c r="H18" s="20">
        <v>2550.35</v>
      </c>
      <c r="I18" s="22">
        <v>1319.24</v>
      </c>
      <c r="J18" s="14">
        <v>1357.57</v>
      </c>
      <c r="K18" s="14">
        <v>1435.06</v>
      </c>
      <c r="L18" s="24">
        <v>1538.27</v>
      </c>
      <c r="M18" s="24">
        <v>1351.26</v>
      </c>
      <c r="N18" s="6">
        <f t="shared" si="0"/>
        <v>23551.36</v>
      </c>
    </row>
    <row r="19" spans="1:14" ht="12.75">
      <c r="A19" t="s">
        <v>95</v>
      </c>
      <c r="B19" s="13">
        <v>70235.37</v>
      </c>
      <c r="C19" s="14">
        <v>68096.85</v>
      </c>
      <c r="D19" s="14">
        <v>70366.38</v>
      </c>
      <c r="E19" s="14">
        <v>66076.08</v>
      </c>
      <c r="F19" s="17">
        <v>73746.22</v>
      </c>
      <c r="G19" s="14">
        <v>76015.71</v>
      </c>
      <c r="H19" s="20">
        <v>81519.63</v>
      </c>
      <c r="I19" s="22">
        <v>76875.06</v>
      </c>
      <c r="J19" s="14">
        <v>81041.59</v>
      </c>
      <c r="K19" s="14">
        <v>87150.21</v>
      </c>
      <c r="L19" s="24">
        <v>81896.23</v>
      </c>
      <c r="M19" s="24">
        <v>74567.99</v>
      </c>
      <c r="N19" s="6">
        <f t="shared" si="0"/>
        <v>907587.32</v>
      </c>
    </row>
    <row r="20" spans="1:14" ht="12.75">
      <c r="A20" t="s">
        <v>96</v>
      </c>
      <c r="B20" s="13">
        <v>41832.1</v>
      </c>
      <c r="C20" s="14">
        <v>44568.73</v>
      </c>
      <c r="D20" s="14">
        <v>44843.87</v>
      </c>
      <c r="E20" s="14">
        <v>42602.74</v>
      </c>
      <c r="F20" s="17">
        <v>46549.36</v>
      </c>
      <c r="G20" s="14">
        <v>42706.22</v>
      </c>
      <c r="H20" s="20">
        <v>44725.06</v>
      </c>
      <c r="I20" s="22">
        <v>45250.61</v>
      </c>
      <c r="J20" s="14">
        <v>48794.06</v>
      </c>
      <c r="K20" s="14">
        <v>55418.2</v>
      </c>
      <c r="L20" s="24">
        <v>53419.72</v>
      </c>
      <c r="M20" s="24">
        <v>51358.25</v>
      </c>
      <c r="N20" s="6">
        <f t="shared" si="0"/>
        <v>562068.92</v>
      </c>
    </row>
    <row r="21" spans="1:14" ht="12.75">
      <c r="A21" t="s">
        <v>97</v>
      </c>
      <c r="B21" s="13">
        <v>63841.92</v>
      </c>
      <c r="C21" s="14">
        <v>67830.43</v>
      </c>
      <c r="D21" s="14">
        <v>69007.12</v>
      </c>
      <c r="E21" s="14">
        <v>68836.06</v>
      </c>
      <c r="F21" s="17">
        <v>69203.13</v>
      </c>
      <c r="G21" s="14">
        <v>64346.17</v>
      </c>
      <c r="H21" s="20">
        <v>69962.51</v>
      </c>
      <c r="I21" s="22">
        <v>65900.38</v>
      </c>
      <c r="J21" s="14">
        <v>70406.23</v>
      </c>
      <c r="K21" s="14">
        <v>75514.71</v>
      </c>
      <c r="L21" s="24">
        <v>75141.92</v>
      </c>
      <c r="M21" s="24">
        <v>73265.43</v>
      </c>
      <c r="N21" s="6">
        <f t="shared" si="0"/>
        <v>833256.01</v>
      </c>
    </row>
    <row r="22" spans="1:14" ht="12.75">
      <c r="A22" t="s">
        <v>98</v>
      </c>
      <c r="B22" s="13">
        <v>97840.18</v>
      </c>
      <c r="C22" s="14">
        <v>108979.55</v>
      </c>
      <c r="D22" s="14">
        <v>102777.81</v>
      </c>
      <c r="E22" s="14">
        <v>99634.82</v>
      </c>
      <c r="F22" s="17">
        <v>108343.86</v>
      </c>
      <c r="G22" s="14">
        <v>110265.05</v>
      </c>
      <c r="H22" s="20">
        <v>118941.1</v>
      </c>
      <c r="I22" s="22">
        <v>123796.7</v>
      </c>
      <c r="J22" s="14">
        <v>131807.87</v>
      </c>
      <c r="K22" s="14">
        <v>143110.97</v>
      </c>
      <c r="L22" s="24">
        <v>132299.44</v>
      </c>
      <c r="M22" s="24">
        <v>118604.27</v>
      </c>
      <c r="N22" s="6">
        <f t="shared" si="0"/>
        <v>1396401.6199999999</v>
      </c>
    </row>
    <row r="23" spans="1:14" ht="12.75">
      <c r="A23" t="s">
        <v>12</v>
      </c>
      <c r="B23" s="13">
        <v>52968.9</v>
      </c>
      <c r="C23" s="14">
        <v>50408.24</v>
      </c>
      <c r="D23" s="14">
        <v>49165.21</v>
      </c>
      <c r="E23" s="14">
        <v>50936.17</v>
      </c>
      <c r="F23" s="17">
        <v>53420.93</v>
      </c>
      <c r="G23" s="14">
        <v>48779.2</v>
      </c>
      <c r="H23" s="20">
        <v>60569.81</v>
      </c>
      <c r="I23" s="22">
        <v>43208.87</v>
      </c>
      <c r="J23" s="14">
        <v>43597.93</v>
      </c>
      <c r="K23" s="14">
        <v>52706.11</v>
      </c>
      <c r="L23" s="24">
        <v>50136.06</v>
      </c>
      <c r="M23" s="24">
        <v>45547.47</v>
      </c>
      <c r="N23" s="6">
        <f t="shared" si="0"/>
        <v>601444.8999999999</v>
      </c>
    </row>
    <row r="24" spans="1:14" ht="12.75">
      <c r="A24" t="s">
        <v>129</v>
      </c>
      <c r="B24" s="13">
        <v>892008.79</v>
      </c>
      <c r="C24" s="14">
        <v>880628.47</v>
      </c>
      <c r="D24" s="14">
        <v>908748.4</v>
      </c>
      <c r="E24" s="14">
        <v>905184.55</v>
      </c>
      <c r="F24" s="17">
        <v>919110.49</v>
      </c>
      <c r="G24" s="14">
        <v>874344.15</v>
      </c>
      <c r="H24" s="20">
        <v>919218.31</v>
      </c>
      <c r="I24" s="22">
        <v>850436</v>
      </c>
      <c r="J24" s="14">
        <v>862815.69</v>
      </c>
      <c r="K24" s="14">
        <v>966956.69</v>
      </c>
      <c r="L24" s="24">
        <v>966349.04</v>
      </c>
      <c r="M24" s="24">
        <v>930255.96</v>
      </c>
      <c r="N24" s="6">
        <f t="shared" si="0"/>
        <v>10876056.54</v>
      </c>
    </row>
    <row r="25" spans="1:14" ht="12.75">
      <c r="A25" t="s">
        <v>13</v>
      </c>
      <c r="B25" s="13">
        <v>11507.63</v>
      </c>
      <c r="C25" s="14">
        <v>11793.59</v>
      </c>
      <c r="D25" s="14">
        <v>12457.83</v>
      </c>
      <c r="E25" s="14">
        <v>11214.89</v>
      </c>
      <c r="F25" s="17">
        <v>11373.35</v>
      </c>
      <c r="G25" s="14">
        <v>11409.13</v>
      </c>
      <c r="H25" s="20">
        <v>12379.83</v>
      </c>
      <c r="I25" s="22">
        <v>12717.52</v>
      </c>
      <c r="J25" s="14">
        <v>12497.69</v>
      </c>
      <c r="K25" s="14">
        <v>13150.01</v>
      </c>
      <c r="L25" s="24">
        <v>13433.14</v>
      </c>
      <c r="M25" s="24">
        <v>12812.38</v>
      </c>
      <c r="N25" s="6">
        <f t="shared" si="0"/>
        <v>146746.99</v>
      </c>
    </row>
    <row r="26" spans="1:14" ht="12.75">
      <c r="A26" t="s">
        <v>14</v>
      </c>
      <c r="B26" s="13">
        <v>2039.31</v>
      </c>
      <c r="C26" s="14">
        <v>1699.47</v>
      </c>
      <c r="D26" s="14">
        <v>1692.52</v>
      </c>
      <c r="E26" s="14">
        <v>1931.6</v>
      </c>
      <c r="F26" s="17">
        <v>1800.09</v>
      </c>
      <c r="G26" s="14">
        <v>1575.78</v>
      </c>
      <c r="H26" s="20">
        <v>1956.31</v>
      </c>
      <c r="I26" s="22">
        <v>2449.39</v>
      </c>
      <c r="J26" s="14">
        <v>3884.53</v>
      </c>
      <c r="K26" s="14">
        <v>4106.29</v>
      </c>
      <c r="L26" s="24">
        <v>4401.62</v>
      </c>
      <c r="M26" s="24">
        <v>3866.48</v>
      </c>
      <c r="N26" s="6">
        <f t="shared" si="0"/>
        <v>31403.39</v>
      </c>
    </row>
    <row r="27" spans="1:14" ht="12.75">
      <c r="A27" t="s">
        <v>99</v>
      </c>
      <c r="B27" s="13">
        <v>113381.47</v>
      </c>
      <c r="C27" s="14">
        <v>94487.48</v>
      </c>
      <c r="D27" s="14">
        <v>94100.12</v>
      </c>
      <c r="E27" s="14">
        <v>107392.43</v>
      </c>
      <c r="F27" s="17">
        <v>100081.98</v>
      </c>
      <c r="G27" s="14">
        <v>87609.96</v>
      </c>
      <c r="H27" s="20">
        <v>108766.81</v>
      </c>
      <c r="I27" s="22">
        <v>71897.35</v>
      </c>
      <c r="J27" s="14">
        <v>88821.29</v>
      </c>
      <c r="K27" s="14">
        <v>93891.91</v>
      </c>
      <c r="L27" s="24">
        <v>100644.83</v>
      </c>
      <c r="M27" s="24">
        <v>88408.53</v>
      </c>
      <c r="N27" s="6">
        <f t="shared" si="0"/>
        <v>1149484.1600000001</v>
      </c>
    </row>
    <row r="28" spans="1:14" ht="12.75">
      <c r="A28" t="s">
        <v>100</v>
      </c>
      <c r="B28" s="13">
        <v>136471.21</v>
      </c>
      <c r="C28" s="14">
        <v>135174.48</v>
      </c>
      <c r="D28" s="14">
        <v>138152.34</v>
      </c>
      <c r="E28" s="14">
        <v>121732.21</v>
      </c>
      <c r="F28" s="17">
        <v>134462.41</v>
      </c>
      <c r="G28" s="14">
        <v>127096.59</v>
      </c>
      <c r="H28" s="20">
        <v>133275.19</v>
      </c>
      <c r="I28" s="22">
        <v>117261.43</v>
      </c>
      <c r="J28" s="14">
        <v>126934.58</v>
      </c>
      <c r="K28" s="14">
        <v>138962.1</v>
      </c>
      <c r="L28" s="24">
        <v>137990</v>
      </c>
      <c r="M28" s="24">
        <v>136553.24</v>
      </c>
      <c r="N28" s="6">
        <f t="shared" si="0"/>
        <v>1584065.78</v>
      </c>
    </row>
    <row r="29" spans="1:14" ht="12.75">
      <c r="A29" t="s">
        <v>17</v>
      </c>
      <c r="B29" s="13">
        <v>30941.19</v>
      </c>
      <c r="C29" s="14">
        <v>31191.58</v>
      </c>
      <c r="D29" s="14">
        <v>29566.91</v>
      </c>
      <c r="E29" s="14">
        <v>30123.75</v>
      </c>
      <c r="F29" s="17">
        <v>29949.49</v>
      </c>
      <c r="G29" s="14">
        <v>26490.05</v>
      </c>
      <c r="H29" s="20">
        <v>30219.08</v>
      </c>
      <c r="I29" s="22">
        <v>31885.37</v>
      </c>
      <c r="J29" s="14">
        <v>32385.01</v>
      </c>
      <c r="K29" s="14">
        <v>37653.23</v>
      </c>
      <c r="L29" s="24">
        <v>37143.76</v>
      </c>
      <c r="M29" s="24">
        <v>35440.3</v>
      </c>
      <c r="N29" s="6">
        <f t="shared" si="0"/>
        <v>382989.72</v>
      </c>
    </row>
    <row r="30" spans="1:14" ht="12.75">
      <c r="A30" t="s">
        <v>18</v>
      </c>
      <c r="B30" s="13">
        <v>1328.13</v>
      </c>
      <c r="C30" s="14">
        <v>1106.79</v>
      </c>
      <c r="D30" s="14">
        <v>1102.27</v>
      </c>
      <c r="E30" s="14">
        <v>1257.96</v>
      </c>
      <c r="F30" s="17">
        <v>1172.34</v>
      </c>
      <c r="G30" s="14">
        <v>1026.24</v>
      </c>
      <c r="H30" s="20">
        <v>1274.06</v>
      </c>
      <c r="I30" s="22">
        <v>924.63</v>
      </c>
      <c r="J30" s="14">
        <v>1203.51</v>
      </c>
      <c r="K30" s="14">
        <v>1272.21</v>
      </c>
      <c r="L30" s="24">
        <v>1363.72</v>
      </c>
      <c r="M30" s="24">
        <v>1197.92</v>
      </c>
      <c r="N30" s="6">
        <f t="shared" si="0"/>
        <v>14229.779999999999</v>
      </c>
    </row>
    <row r="31" spans="1:14" ht="12.75">
      <c r="A31" t="s">
        <v>19</v>
      </c>
      <c r="B31" s="13">
        <v>3719.56</v>
      </c>
      <c r="C31" s="14">
        <v>3099.73</v>
      </c>
      <c r="D31" s="14">
        <v>3087.03</v>
      </c>
      <c r="E31" s="14">
        <v>3523.09</v>
      </c>
      <c r="F31" s="17">
        <v>3283.27</v>
      </c>
      <c r="G31" s="14">
        <v>2874.11</v>
      </c>
      <c r="H31" s="20">
        <v>3568.19</v>
      </c>
      <c r="I31" s="22">
        <v>231174.9</v>
      </c>
      <c r="J31" s="14">
        <v>6963.82</v>
      </c>
      <c r="K31" s="14">
        <v>7361.37</v>
      </c>
      <c r="L31" s="24">
        <v>7890.81</v>
      </c>
      <c r="M31" s="24">
        <v>6931.47</v>
      </c>
      <c r="N31" s="6">
        <f t="shared" si="0"/>
        <v>283477.35</v>
      </c>
    </row>
    <row r="32" spans="1:14" ht="12.75">
      <c r="A32" t="s">
        <v>20</v>
      </c>
      <c r="B32" s="13">
        <v>7406.23</v>
      </c>
      <c r="C32" s="14">
        <v>7474.36</v>
      </c>
      <c r="D32" s="14">
        <v>7079.85</v>
      </c>
      <c r="E32" s="14">
        <v>5570.29</v>
      </c>
      <c r="F32" s="17">
        <v>7981.16</v>
      </c>
      <c r="G32" s="14">
        <v>7415.3</v>
      </c>
      <c r="H32" s="20">
        <v>7535.32</v>
      </c>
      <c r="I32" s="22">
        <v>6018.51</v>
      </c>
      <c r="J32" s="14">
        <v>6930.45</v>
      </c>
      <c r="K32" s="14">
        <v>7548.81</v>
      </c>
      <c r="L32" s="24">
        <v>7567.55</v>
      </c>
      <c r="M32" s="24">
        <v>5929.22</v>
      </c>
      <c r="N32" s="6">
        <f t="shared" si="0"/>
        <v>84457.05</v>
      </c>
    </row>
    <row r="33" spans="1:14" ht="12.75">
      <c r="A33" t="s">
        <v>21</v>
      </c>
      <c r="B33" s="13">
        <v>3608</v>
      </c>
      <c r="C33" s="14">
        <v>3400.53</v>
      </c>
      <c r="D33" s="14">
        <v>2739.86</v>
      </c>
      <c r="E33" s="14">
        <v>3318.37</v>
      </c>
      <c r="F33" s="17">
        <v>3118.68</v>
      </c>
      <c r="G33" s="14">
        <v>3257.93</v>
      </c>
      <c r="H33" s="20">
        <v>3600.18</v>
      </c>
      <c r="I33" s="22">
        <v>4438.39</v>
      </c>
      <c r="J33" s="14">
        <v>5460.3</v>
      </c>
      <c r="K33" s="14">
        <v>5858.91</v>
      </c>
      <c r="L33" s="24">
        <v>5592.22</v>
      </c>
      <c r="M33" s="24">
        <v>5204.99</v>
      </c>
      <c r="N33" s="6">
        <f t="shared" si="0"/>
        <v>49598.36000000001</v>
      </c>
    </row>
    <row r="34" spans="1:14" ht="12.75">
      <c r="A34" t="s">
        <v>101</v>
      </c>
      <c r="B34" s="13">
        <v>5228.1</v>
      </c>
      <c r="C34" s="14">
        <v>5731.99</v>
      </c>
      <c r="D34" s="14">
        <v>4565.69</v>
      </c>
      <c r="E34" s="14">
        <v>3918.72</v>
      </c>
      <c r="F34" s="17">
        <v>4018.61</v>
      </c>
      <c r="G34" s="14">
        <v>4273.24</v>
      </c>
      <c r="H34" s="20">
        <v>4146.42</v>
      </c>
      <c r="I34" s="22">
        <v>5175.53</v>
      </c>
      <c r="J34" s="14">
        <v>6242.53</v>
      </c>
      <c r="K34" s="14">
        <v>6350.15</v>
      </c>
      <c r="L34" s="24">
        <v>6855.78</v>
      </c>
      <c r="M34" s="24">
        <v>7171.97</v>
      </c>
      <c r="N34" s="6">
        <f t="shared" si="0"/>
        <v>63678.729999999996</v>
      </c>
    </row>
    <row r="35" spans="1:14" ht="12.75">
      <c r="A35" t="s">
        <v>23</v>
      </c>
      <c r="B35" s="13">
        <v>8930.19</v>
      </c>
      <c r="C35" s="14">
        <v>7442.05</v>
      </c>
      <c r="D35" s="14">
        <v>7411.55</v>
      </c>
      <c r="E35" s="14">
        <v>8458.47</v>
      </c>
      <c r="F35" s="17">
        <v>7882.68</v>
      </c>
      <c r="G35" s="14">
        <v>6900.36</v>
      </c>
      <c r="H35" s="20">
        <v>8566.72</v>
      </c>
      <c r="I35" s="22">
        <v>3781.58</v>
      </c>
      <c r="J35" s="14">
        <v>3274.83</v>
      </c>
      <c r="K35" s="14">
        <v>3461.77</v>
      </c>
      <c r="L35" s="24">
        <v>3710.75</v>
      </c>
      <c r="M35" s="24">
        <v>3259.61</v>
      </c>
      <c r="N35" s="6">
        <f t="shared" si="0"/>
        <v>73080.56000000001</v>
      </c>
    </row>
    <row r="36" spans="1:14" ht="12.75">
      <c r="A36" t="s">
        <v>24</v>
      </c>
      <c r="B36" s="13">
        <v>13707.87</v>
      </c>
      <c r="C36" s="14">
        <v>12906.07</v>
      </c>
      <c r="D36" s="14">
        <v>14081.71</v>
      </c>
      <c r="E36" s="14">
        <v>13898.57</v>
      </c>
      <c r="F36" s="17">
        <v>14032.5</v>
      </c>
      <c r="G36" s="14">
        <v>15100.73</v>
      </c>
      <c r="H36" s="20">
        <v>15768.78</v>
      </c>
      <c r="I36" s="22">
        <v>17079.37</v>
      </c>
      <c r="J36" s="14">
        <v>14151.68</v>
      </c>
      <c r="K36" s="14">
        <v>14879.54</v>
      </c>
      <c r="L36" s="24">
        <v>14111.91</v>
      </c>
      <c r="M36" s="24">
        <v>15180.19</v>
      </c>
      <c r="N36" s="6">
        <f t="shared" si="0"/>
        <v>174898.92</v>
      </c>
    </row>
    <row r="37" spans="1:14" ht="12.75">
      <c r="A37" t="s">
        <v>25</v>
      </c>
      <c r="B37" s="13">
        <v>21823.93</v>
      </c>
      <c r="C37" s="14">
        <v>19597.17</v>
      </c>
      <c r="D37" s="14">
        <v>17883.8</v>
      </c>
      <c r="E37" s="14">
        <v>21103.75</v>
      </c>
      <c r="F37" s="17">
        <v>20265.59</v>
      </c>
      <c r="G37" s="14">
        <v>18869.89</v>
      </c>
      <c r="H37" s="20">
        <v>22766.28</v>
      </c>
      <c r="I37" s="22">
        <v>19834.28</v>
      </c>
      <c r="J37" s="14">
        <v>21195.88</v>
      </c>
      <c r="K37" s="14">
        <v>21003.05</v>
      </c>
      <c r="L37" s="24">
        <v>22144.42</v>
      </c>
      <c r="M37" s="24">
        <v>20663.97</v>
      </c>
      <c r="N37" s="6">
        <f t="shared" si="0"/>
        <v>247152.00999999998</v>
      </c>
    </row>
    <row r="38" spans="1:14" ht="12.75">
      <c r="A38" t="s">
        <v>102</v>
      </c>
      <c r="B38" s="13">
        <v>65662.55</v>
      </c>
      <c r="C38" s="14">
        <v>72277.76</v>
      </c>
      <c r="D38" s="14">
        <v>68962.73</v>
      </c>
      <c r="E38" s="14">
        <v>69413.4</v>
      </c>
      <c r="F38" s="17">
        <v>70882.25</v>
      </c>
      <c r="G38" s="14">
        <v>70480.29</v>
      </c>
      <c r="H38" s="20">
        <v>70852.9</v>
      </c>
      <c r="I38" s="22">
        <v>68891.56</v>
      </c>
      <c r="J38" s="14">
        <v>68946.38</v>
      </c>
      <c r="K38" s="14">
        <v>77923.77</v>
      </c>
      <c r="L38" s="24">
        <v>76738.74</v>
      </c>
      <c r="M38" s="24">
        <v>72546.46</v>
      </c>
      <c r="N38" s="6">
        <f t="shared" si="0"/>
        <v>853578.7899999999</v>
      </c>
    </row>
    <row r="39" spans="1:14" ht="12.75">
      <c r="A39" t="s">
        <v>27</v>
      </c>
      <c r="B39" s="13">
        <v>41227.08</v>
      </c>
      <c r="C39" s="14">
        <v>41151.28</v>
      </c>
      <c r="D39" s="14">
        <v>42109.89</v>
      </c>
      <c r="E39" s="14">
        <v>38951.71</v>
      </c>
      <c r="F39" s="17">
        <v>43161.86</v>
      </c>
      <c r="G39" s="14">
        <v>39961.77</v>
      </c>
      <c r="H39" s="20">
        <v>46575.04</v>
      </c>
      <c r="I39" s="22">
        <v>43853.59</v>
      </c>
      <c r="J39" s="14">
        <v>42332.39</v>
      </c>
      <c r="K39" s="14">
        <v>49627.24</v>
      </c>
      <c r="L39" s="24">
        <v>43888.31</v>
      </c>
      <c r="M39" s="24">
        <v>43500.06</v>
      </c>
      <c r="N39" s="6">
        <f t="shared" si="0"/>
        <v>516340.22</v>
      </c>
    </row>
    <row r="40" spans="1:14" ht="12.75">
      <c r="A40" t="s">
        <v>103</v>
      </c>
      <c r="B40" s="13">
        <v>559787.81</v>
      </c>
      <c r="C40" s="14">
        <v>533242.52</v>
      </c>
      <c r="D40" s="14">
        <v>554786.66</v>
      </c>
      <c r="E40" s="14">
        <v>538196.92</v>
      </c>
      <c r="F40" s="17">
        <v>582222.31</v>
      </c>
      <c r="G40" s="14">
        <v>531246.78</v>
      </c>
      <c r="H40" s="20">
        <v>574909.39</v>
      </c>
      <c r="I40" s="22">
        <v>529462.57</v>
      </c>
      <c r="J40" s="14">
        <v>545377.49</v>
      </c>
      <c r="K40" s="14">
        <v>582193.87</v>
      </c>
      <c r="L40" s="24">
        <v>568828.98</v>
      </c>
      <c r="M40" s="24">
        <v>560994.4</v>
      </c>
      <c r="N40" s="6">
        <f t="shared" si="0"/>
        <v>6661249.700000001</v>
      </c>
    </row>
    <row r="41" spans="1:14" ht="12.75">
      <c r="A41" t="s">
        <v>29</v>
      </c>
      <c r="B41" s="13">
        <v>10109.18</v>
      </c>
      <c r="C41" s="14">
        <v>10306.76</v>
      </c>
      <c r="D41" s="14">
        <v>9694.35</v>
      </c>
      <c r="E41" s="14">
        <v>9908.09</v>
      </c>
      <c r="F41" s="17">
        <v>11014.52</v>
      </c>
      <c r="G41" s="14">
        <v>9949.34</v>
      </c>
      <c r="H41" s="20">
        <v>10943.25</v>
      </c>
      <c r="I41" s="22">
        <v>7514.08</v>
      </c>
      <c r="J41" s="14">
        <v>9605.48</v>
      </c>
      <c r="K41" s="14">
        <v>10220.14</v>
      </c>
      <c r="L41" s="24">
        <v>10175.12</v>
      </c>
      <c r="M41" s="24">
        <v>9867.71</v>
      </c>
      <c r="N41" s="6">
        <f t="shared" si="0"/>
        <v>119308.01999999999</v>
      </c>
    </row>
    <row r="42" spans="1:14" ht="12.75">
      <c r="A42" t="s">
        <v>104</v>
      </c>
      <c r="B42" s="13">
        <v>20796.75</v>
      </c>
      <c r="C42" s="14">
        <v>17331.15</v>
      </c>
      <c r="D42" s="14">
        <v>17260.11</v>
      </c>
      <c r="E42" s="14">
        <v>19698.21</v>
      </c>
      <c r="F42" s="17">
        <v>18357.32</v>
      </c>
      <c r="G42" s="14">
        <v>16069.67</v>
      </c>
      <c r="H42" s="20">
        <v>19950.31</v>
      </c>
      <c r="I42" s="22">
        <v>9884.31</v>
      </c>
      <c r="J42" s="14">
        <v>9758.12</v>
      </c>
      <c r="K42" s="14">
        <v>10315.19</v>
      </c>
      <c r="L42" s="24">
        <v>11057.08</v>
      </c>
      <c r="M42" s="24">
        <v>9712.77</v>
      </c>
      <c r="N42" s="6">
        <f t="shared" si="0"/>
        <v>180190.99</v>
      </c>
    </row>
    <row r="43" spans="1:14" ht="12.75">
      <c r="A43" t="s">
        <v>31</v>
      </c>
      <c r="B43" s="13">
        <v>55482.98</v>
      </c>
      <c r="C43" s="14">
        <v>52262.75</v>
      </c>
      <c r="D43" s="14">
        <v>50452.61</v>
      </c>
      <c r="E43" s="14">
        <v>48950.12</v>
      </c>
      <c r="F43" s="17">
        <v>52133.17</v>
      </c>
      <c r="G43" s="14">
        <v>47595.47</v>
      </c>
      <c r="H43" s="20">
        <v>54883.53</v>
      </c>
      <c r="I43" s="22">
        <v>34906.52</v>
      </c>
      <c r="J43" s="14">
        <v>34772.39</v>
      </c>
      <c r="K43" s="14">
        <v>38101.58</v>
      </c>
      <c r="L43" s="24">
        <v>37270.84</v>
      </c>
      <c r="M43" s="24">
        <v>37287.02</v>
      </c>
      <c r="N43" s="6">
        <f t="shared" si="0"/>
        <v>544098.9800000001</v>
      </c>
    </row>
    <row r="44" spans="1:14" ht="12.75">
      <c r="A44" t="s">
        <v>32</v>
      </c>
      <c r="B44" s="13">
        <v>12301.78</v>
      </c>
      <c r="C44" s="14">
        <v>13676.13</v>
      </c>
      <c r="D44" s="14">
        <v>11423.32</v>
      </c>
      <c r="E44" s="14">
        <v>10418.21</v>
      </c>
      <c r="F44" s="17">
        <v>13416.1</v>
      </c>
      <c r="G44" s="14">
        <v>11849.6</v>
      </c>
      <c r="H44" s="20">
        <v>12952.04</v>
      </c>
      <c r="I44" s="22">
        <v>10500.42</v>
      </c>
      <c r="J44" s="14">
        <v>8515.16</v>
      </c>
      <c r="K44" s="14">
        <v>10225.75</v>
      </c>
      <c r="L44" s="24">
        <v>10323.83</v>
      </c>
      <c r="M44" s="24">
        <v>9792.77</v>
      </c>
      <c r="N44" s="6">
        <f t="shared" si="0"/>
        <v>135395.11</v>
      </c>
    </row>
    <row r="45" spans="1:14" ht="12.75">
      <c r="A45" t="s">
        <v>33</v>
      </c>
      <c r="B45" s="13">
        <v>602.29</v>
      </c>
      <c r="C45" s="14">
        <v>501.93</v>
      </c>
      <c r="D45" s="14">
        <v>499.87</v>
      </c>
      <c r="E45" s="14">
        <v>570.48</v>
      </c>
      <c r="F45" s="17">
        <v>531.65</v>
      </c>
      <c r="G45" s="14">
        <v>465.39</v>
      </c>
      <c r="H45" s="20">
        <v>577.78</v>
      </c>
      <c r="I45" s="22">
        <v>1008.11</v>
      </c>
      <c r="J45" s="14">
        <v>1710.39</v>
      </c>
      <c r="K45" s="14">
        <v>1808.04</v>
      </c>
      <c r="L45" s="24">
        <v>1938.06</v>
      </c>
      <c r="M45" s="24">
        <v>1702.43</v>
      </c>
      <c r="N45" s="6">
        <f t="shared" si="0"/>
        <v>11916.42</v>
      </c>
    </row>
    <row r="46" spans="1:14" ht="12.75">
      <c r="A46" t="s">
        <v>105</v>
      </c>
      <c r="B46" s="13">
        <v>110287.1</v>
      </c>
      <c r="C46" s="14">
        <v>111102.82</v>
      </c>
      <c r="D46" s="14">
        <v>118071.24</v>
      </c>
      <c r="E46" s="14">
        <v>109975.57</v>
      </c>
      <c r="F46" s="17">
        <v>126014.33</v>
      </c>
      <c r="G46" s="14">
        <v>109729.82</v>
      </c>
      <c r="H46" s="20">
        <v>119662.63</v>
      </c>
      <c r="I46" s="22">
        <v>120802.49</v>
      </c>
      <c r="J46" s="14">
        <v>120710.29</v>
      </c>
      <c r="K46" s="14">
        <v>136915.81</v>
      </c>
      <c r="L46" s="24">
        <v>119554.94</v>
      </c>
      <c r="M46" s="24">
        <v>121824.11</v>
      </c>
      <c r="N46" s="6">
        <f t="shared" si="0"/>
        <v>1424651.1500000001</v>
      </c>
    </row>
    <row r="47" spans="1:14" ht="12.75">
      <c r="A47" t="s">
        <v>106</v>
      </c>
      <c r="B47" s="13">
        <v>230643.39</v>
      </c>
      <c r="C47" s="14">
        <v>243799.04</v>
      </c>
      <c r="D47" s="14">
        <v>245449.24</v>
      </c>
      <c r="E47" s="14">
        <v>231102.96</v>
      </c>
      <c r="F47" s="17">
        <v>250186.42</v>
      </c>
      <c r="G47" s="14">
        <v>252323.44</v>
      </c>
      <c r="H47" s="20">
        <v>265885.4</v>
      </c>
      <c r="I47" s="22">
        <v>263105.44</v>
      </c>
      <c r="J47" s="14">
        <v>269708.09</v>
      </c>
      <c r="K47" s="14">
        <v>297732.84</v>
      </c>
      <c r="L47" s="24">
        <v>279232.81</v>
      </c>
      <c r="M47" s="24">
        <v>260823.02</v>
      </c>
      <c r="N47" s="6">
        <f t="shared" si="0"/>
        <v>3089992.09</v>
      </c>
    </row>
    <row r="48" spans="1:14" ht="12.75">
      <c r="A48" t="s">
        <v>107</v>
      </c>
      <c r="B48" s="13">
        <v>104709.51</v>
      </c>
      <c r="C48" s="14">
        <v>104493.55</v>
      </c>
      <c r="D48" s="14">
        <v>109347.73</v>
      </c>
      <c r="E48" s="14">
        <v>105842.99</v>
      </c>
      <c r="F48" s="17">
        <v>118423.82</v>
      </c>
      <c r="G48" s="14">
        <v>113066.3</v>
      </c>
      <c r="H48" s="20">
        <v>115076.92</v>
      </c>
      <c r="I48" s="22">
        <v>102582.64</v>
      </c>
      <c r="J48" s="14">
        <v>110324.24</v>
      </c>
      <c r="K48" s="14">
        <v>115708.77</v>
      </c>
      <c r="L48" s="24">
        <v>113627.94</v>
      </c>
      <c r="M48" s="24">
        <v>111674.35</v>
      </c>
      <c r="N48" s="6">
        <f t="shared" si="0"/>
        <v>1324878.76</v>
      </c>
    </row>
    <row r="49" spans="1:14" ht="12.75">
      <c r="A49" t="s">
        <v>37</v>
      </c>
      <c r="B49" s="13">
        <v>4724.46</v>
      </c>
      <c r="C49" s="14">
        <v>3937.17</v>
      </c>
      <c r="D49" s="14">
        <v>3921.02</v>
      </c>
      <c r="E49" s="14">
        <v>4474.89</v>
      </c>
      <c r="F49" s="17">
        <v>4170.29</v>
      </c>
      <c r="G49" s="14">
        <v>3650.59</v>
      </c>
      <c r="H49" s="20">
        <v>4532.17</v>
      </c>
      <c r="I49" s="22">
        <v>3171.88</v>
      </c>
      <c r="J49" s="14">
        <v>4049.21</v>
      </c>
      <c r="K49" s="14">
        <v>4280.37</v>
      </c>
      <c r="L49" s="24">
        <v>4588.22</v>
      </c>
      <c r="M49" s="24">
        <v>4030.39</v>
      </c>
      <c r="N49" s="6">
        <f t="shared" si="0"/>
        <v>49530.66000000001</v>
      </c>
    </row>
    <row r="50" spans="1:14" ht="12.75">
      <c r="A50" t="s">
        <v>38</v>
      </c>
      <c r="B50" s="13">
        <v>5112.09</v>
      </c>
      <c r="C50" s="14">
        <v>4373.79</v>
      </c>
      <c r="D50" s="14">
        <v>4092.55</v>
      </c>
      <c r="E50" s="14">
        <v>3866.11</v>
      </c>
      <c r="F50" s="17">
        <v>4423.8</v>
      </c>
      <c r="G50" s="14">
        <v>3936.76</v>
      </c>
      <c r="H50" s="20">
        <v>4677.66</v>
      </c>
      <c r="I50" s="22">
        <v>3905.12</v>
      </c>
      <c r="J50" s="14">
        <v>3696.79</v>
      </c>
      <c r="K50" s="14">
        <v>3836.32</v>
      </c>
      <c r="L50" s="24">
        <v>3850.98</v>
      </c>
      <c r="M50" s="24">
        <v>3755.46</v>
      </c>
      <c r="N50" s="6">
        <f t="shared" si="0"/>
        <v>49527.43</v>
      </c>
    </row>
    <row r="51" spans="1:14" ht="12.75">
      <c r="A51" t="s">
        <v>39</v>
      </c>
      <c r="B51" s="13">
        <v>25819.77</v>
      </c>
      <c r="C51" s="14">
        <v>21517.14</v>
      </c>
      <c r="D51" s="14">
        <v>21428.93</v>
      </c>
      <c r="E51" s="14">
        <v>24455.91</v>
      </c>
      <c r="F51" s="17">
        <v>22791.15</v>
      </c>
      <c r="G51" s="14">
        <v>19950.96</v>
      </c>
      <c r="H51" s="20">
        <v>24768.9</v>
      </c>
      <c r="I51" s="22">
        <v>8494.77</v>
      </c>
      <c r="J51" s="14">
        <v>4644.53</v>
      </c>
      <c r="K51" s="14">
        <v>4909.68</v>
      </c>
      <c r="L51" s="24">
        <v>5262.8</v>
      </c>
      <c r="M51" s="24">
        <v>4622.94</v>
      </c>
      <c r="N51" s="6">
        <f t="shared" si="0"/>
        <v>188667.47999999995</v>
      </c>
    </row>
    <row r="52" spans="1:14" ht="12.75">
      <c r="A52" t="s">
        <v>108</v>
      </c>
      <c r="B52" s="13">
        <v>121958.88</v>
      </c>
      <c r="C52" s="14">
        <v>122937.45</v>
      </c>
      <c r="D52" s="14">
        <v>124121.67</v>
      </c>
      <c r="E52" s="14">
        <v>120760.6</v>
      </c>
      <c r="F52" s="17">
        <v>124619.04</v>
      </c>
      <c r="G52" s="14">
        <v>122894.67</v>
      </c>
      <c r="H52" s="20">
        <v>133332.07</v>
      </c>
      <c r="I52" s="22">
        <v>128614.57</v>
      </c>
      <c r="J52" s="14">
        <v>130483.07</v>
      </c>
      <c r="K52" s="14">
        <v>143067.62</v>
      </c>
      <c r="L52" s="24">
        <v>135930.84</v>
      </c>
      <c r="M52" s="24">
        <v>127254.53</v>
      </c>
      <c r="N52" s="6">
        <f t="shared" si="0"/>
        <v>1535975.0100000002</v>
      </c>
    </row>
    <row r="53" spans="1:14" ht="12.75">
      <c r="A53" t="s">
        <v>41</v>
      </c>
      <c r="B53" s="13">
        <v>189101.57</v>
      </c>
      <c r="C53" s="14">
        <v>185692.41</v>
      </c>
      <c r="D53" s="14">
        <v>186738.39</v>
      </c>
      <c r="E53" s="14">
        <v>182489.95</v>
      </c>
      <c r="F53" s="17">
        <v>193085.46</v>
      </c>
      <c r="G53" s="14">
        <v>190663.02</v>
      </c>
      <c r="H53" s="20">
        <v>205086.85</v>
      </c>
      <c r="I53" s="22">
        <v>171254.46</v>
      </c>
      <c r="J53" s="14">
        <v>168553.21</v>
      </c>
      <c r="K53" s="14">
        <v>193029.39</v>
      </c>
      <c r="L53" s="24">
        <v>187533.46</v>
      </c>
      <c r="M53" s="24">
        <v>174983.6</v>
      </c>
      <c r="N53" s="6">
        <f t="shared" si="0"/>
        <v>2228211.77</v>
      </c>
    </row>
    <row r="54" spans="1:14" ht="12.75">
      <c r="A54" t="s">
        <v>42</v>
      </c>
      <c r="B54" s="13">
        <v>61545.4</v>
      </c>
      <c r="C54" s="14">
        <v>63021.85</v>
      </c>
      <c r="D54" s="14">
        <v>64213.03</v>
      </c>
      <c r="E54" s="14">
        <v>61864.16</v>
      </c>
      <c r="F54" s="17">
        <v>62761.59</v>
      </c>
      <c r="G54" s="14">
        <v>62890.79</v>
      </c>
      <c r="H54" s="20">
        <v>68971.14</v>
      </c>
      <c r="I54" s="22">
        <v>68137.21</v>
      </c>
      <c r="J54" s="14">
        <v>67156.05</v>
      </c>
      <c r="K54" s="14">
        <v>73778.54</v>
      </c>
      <c r="L54" s="24">
        <v>74709.62</v>
      </c>
      <c r="M54" s="24">
        <v>70679.67</v>
      </c>
      <c r="N54" s="6">
        <f t="shared" si="0"/>
        <v>799729.0500000002</v>
      </c>
    </row>
    <row r="55" spans="1:14" ht="12.75">
      <c r="A55" t="s">
        <v>109</v>
      </c>
      <c r="B55" s="13">
        <v>3722.71</v>
      </c>
      <c r="C55" s="14">
        <v>3102.37</v>
      </c>
      <c r="D55" s="14">
        <v>3089.65</v>
      </c>
      <c r="E55" s="14">
        <v>3526.07</v>
      </c>
      <c r="F55" s="17">
        <v>3286.05</v>
      </c>
      <c r="G55" s="14">
        <v>2876.55</v>
      </c>
      <c r="H55" s="20">
        <v>3571.21</v>
      </c>
      <c r="I55" s="22">
        <v>3195.38</v>
      </c>
      <c r="J55" s="14">
        <v>4567.36</v>
      </c>
      <c r="K55" s="14">
        <v>4828.11</v>
      </c>
      <c r="L55" s="24">
        <v>5175.36</v>
      </c>
      <c r="M55" s="24">
        <v>4546.14</v>
      </c>
      <c r="N55" s="6">
        <f t="shared" si="0"/>
        <v>45486.96</v>
      </c>
    </row>
    <row r="56" spans="1:14" ht="12.75">
      <c r="A56" t="s">
        <v>110</v>
      </c>
      <c r="B56" s="13">
        <v>34795.13</v>
      </c>
      <c r="C56" s="14">
        <v>33230.05</v>
      </c>
      <c r="D56" s="14">
        <v>32970.07</v>
      </c>
      <c r="E56" s="14">
        <v>33248.69</v>
      </c>
      <c r="F56" s="17">
        <v>32637.97</v>
      </c>
      <c r="G56" s="14">
        <v>30764.69</v>
      </c>
      <c r="H56" s="20">
        <v>34445.47</v>
      </c>
      <c r="I56" s="22">
        <v>69448.22</v>
      </c>
      <c r="J56" s="14">
        <v>28353.47</v>
      </c>
      <c r="K56" s="14">
        <v>30949.54</v>
      </c>
      <c r="L56" s="24">
        <v>32565.09</v>
      </c>
      <c r="M56" s="24">
        <v>30319.58</v>
      </c>
      <c r="N56" s="6">
        <f t="shared" si="0"/>
        <v>423727.97000000003</v>
      </c>
    </row>
    <row r="57" spans="1:14" ht="12.75">
      <c r="A57" t="s">
        <v>111</v>
      </c>
      <c r="B57" s="13">
        <v>86579.07</v>
      </c>
      <c r="C57" s="14">
        <v>90520.62</v>
      </c>
      <c r="D57" s="14">
        <v>87325.45</v>
      </c>
      <c r="E57" s="14">
        <v>62043.9</v>
      </c>
      <c r="F57" s="17">
        <v>92802.13</v>
      </c>
      <c r="G57" s="14">
        <v>80030.84</v>
      </c>
      <c r="H57" s="20">
        <v>81703.7</v>
      </c>
      <c r="I57" s="22">
        <v>74604.14</v>
      </c>
      <c r="J57" s="14">
        <v>73053.54</v>
      </c>
      <c r="K57" s="14">
        <v>83932.53</v>
      </c>
      <c r="L57" s="24">
        <v>83321.99</v>
      </c>
      <c r="M57" s="24">
        <v>84497.2</v>
      </c>
      <c r="N57" s="6">
        <f t="shared" si="0"/>
        <v>980415.11</v>
      </c>
    </row>
    <row r="58" spans="1:14" ht="12.75">
      <c r="A58" t="s">
        <v>46</v>
      </c>
      <c r="B58" s="13">
        <v>27350.48</v>
      </c>
      <c r="C58" s="14">
        <v>26912.12</v>
      </c>
      <c r="D58" s="14">
        <v>27232.77</v>
      </c>
      <c r="E58" s="14">
        <v>26576.55</v>
      </c>
      <c r="F58" s="17">
        <v>29529.03</v>
      </c>
      <c r="G58" s="14">
        <v>29607.19</v>
      </c>
      <c r="H58" s="20">
        <v>31642.87</v>
      </c>
      <c r="I58" s="22">
        <v>28352.85</v>
      </c>
      <c r="J58" s="14">
        <v>29887.6</v>
      </c>
      <c r="K58" s="14">
        <v>31330.32</v>
      </c>
      <c r="L58" s="24">
        <v>31079.91</v>
      </c>
      <c r="M58" s="24">
        <v>27545.27</v>
      </c>
      <c r="N58" s="6">
        <f t="shared" si="0"/>
        <v>347046.96</v>
      </c>
    </row>
    <row r="59" spans="1:14" ht="12.75">
      <c r="A59" t="s">
        <v>112</v>
      </c>
      <c r="B59" s="13">
        <v>112125.24</v>
      </c>
      <c r="C59" s="14">
        <v>93440.6</v>
      </c>
      <c r="D59" s="14">
        <v>93057.54</v>
      </c>
      <c r="E59" s="14">
        <v>106202.56</v>
      </c>
      <c r="F59" s="17">
        <v>98973.11</v>
      </c>
      <c r="G59" s="14">
        <v>86639.29</v>
      </c>
      <c r="H59" s="20">
        <v>107561.7</v>
      </c>
      <c r="I59" s="22">
        <v>63317.18</v>
      </c>
      <c r="J59" s="14">
        <v>72441.71</v>
      </c>
      <c r="K59" s="14">
        <v>76577.26</v>
      </c>
      <c r="L59" s="24">
        <v>82084.86</v>
      </c>
      <c r="M59" s="24">
        <v>72105.07</v>
      </c>
      <c r="N59" s="6">
        <f t="shared" si="0"/>
        <v>1064526.1199999999</v>
      </c>
    </row>
    <row r="60" spans="1:14" ht="12.75">
      <c r="A60" t="s">
        <v>113</v>
      </c>
      <c r="B60" s="13">
        <v>142396.2</v>
      </c>
      <c r="C60" s="14">
        <v>146512.91</v>
      </c>
      <c r="D60" s="14">
        <v>144705.06</v>
      </c>
      <c r="E60" s="14">
        <v>127307.81</v>
      </c>
      <c r="F60" s="17">
        <v>140369.8</v>
      </c>
      <c r="G60" s="14">
        <v>136043.79</v>
      </c>
      <c r="H60" s="20">
        <v>142586.96</v>
      </c>
      <c r="I60" s="22">
        <v>143528.03</v>
      </c>
      <c r="J60" s="14">
        <v>145507.86</v>
      </c>
      <c r="K60" s="14">
        <v>163504.48</v>
      </c>
      <c r="L60" s="24">
        <v>158296.56</v>
      </c>
      <c r="M60" s="24">
        <v>153019.91</v>
      </c>
      <c r="N60" s="6">
        <f t="shared" si="0"/>
        <v>1743779.3699999999</v>
      </c>
    </row>
    <row r="61" spans="1:14" ht="12.75">
      <c r="A61" t="s">
        <v>114</v>
      </c>
      <c r="B61" s="13">
        <v>449954.81</v>
      </c>
      <c r="C61" s="14">
        <v>442989.88</v>
      </c>
      <c r="D61" s="14">
        <v>457739.87</v>
      </c>
      <c r="E61" s="14">
        <v>449388.85</v>
      </c>
      <c r="F61" s="17">
        <v>450823.48</v>
      </c>
      <c r="G61" s="14">
        <v>451123.2</v>
      </c>
      <c r="H61" s="20">
        <v>484914.3</v>
      </c>
      <c r="I61" s="22">
        <v>489024.86</v>
      </c>
      <c r="J61" s="14">
        <v>479395.1</v>
      </c>
      <c r="K61" s="14">
        <v>520818.24</v>
      </c>
      <c r="L61" s="24">
        <v>522095.94</v>
      </c>
      <c r="M61" s="24">
        <v>514781.29</v>
      </c>
      <c r="N61" s="6">
        <f t="shared" si="0"/>
        <v>5713049.82</v>
      </c>
    </row>
    <row r="62" spans="1:14" ht="12.75">
      <c r="A62" t="s">
        <v>50</v>
      </c>
      <c r="B62" s="13">
        <v>168254.21</v>
      </c>
      <c r="C62" s="14">
        <v>175404.62</v>
      </c>
      <c r="D62" s="14">
        <v>173295.78</v>
      </c>
      <c r="E62" s="14">
        <v>163549.73</v>
      </c>
      <c r="F62" s="17">
        <v>175493.15</v>
      </c>
      <c r="G62" s="14">
        <v>174615.4</v>
      </c>
      <c r="H62" s="20">
        <v>181274.62</v>
      </c>
      <c r="I62" s="22">
        <v>172452.05</v>
      </c>
      <c r="J62" s="14">
        <v>172862.68</v>
      </c>
      <c r="K62" s="14">
        <v>193678.92</v>
      </c>
      <c r="L62" s="24">
        <v>182270.95</v>
      </c>
      <c r="M62" s="24">
        <v>175124.2</v>
      </c>
      <c r="N62" s="6">
        <f t="shared" si="0"/>
        <v>2108276.31</v>
      </c>
    </row>
    <row r="63" spans="1:14" ht="12.75">
      <c r="A63" t="s">
        <v>115</v>
      </c>
      <c r="B63" s="13">
        <v>315692.69</v>
      </c>
      <c r="C63" s="14">
        <v>311345.06</v>
      </c>
      <c r="D63" s="14">
        <v>316462.76</v>
      </c>
      <c r="E63" s="14">
        <v>304979.28</v>
      </c>
      <c r="F63" s="17">
        <v>319822.38</v>
      </c>
      <c r="G63" s="14">
        <v>306860.12</v>
      </c>
      <c r="H63" s="20">
        <v>327663.65</v>
      </c>
      <c r="I63" s="22">
        <v>315514.66</v>
      </c>
      <c r="J63" s="14">
        <v>314882.32</v>
      </c>
      <c r="K63" s="14">
        <v>356983.05</v>
      </c>
      <c r="L63" s="24">
        <v>342694.21</v>
      </c>
      <c r="M63" s="24">
        <v>338042.42</v>
      </c>
      <c r="N63" s="6">
        <f t="shared" si="0"/>
        <v>3870942.5999999996</v>
      </c>
    </row>
    <row r="64" spans="1:14" ht="12.75">
      <c r="A64" t="s">
        <v>116</v>
      </c>
      <c r="B64" s="13">
        <v>263602.62</v>
      </c>
      <c r="C64" s="14">
        <v>259236.89</v>
      </c>
      <c r="D64" s="14">
        <v>259995.56</v>
      </c>
      <c r="E64" s="14">
        <v>250994.32</v>
      </c>
      <c r="F64" s="17">
        <v>269394.63</v>
      </c>
      <c r="G64" s="14">
        <v>252465.39</v>
      </c>
      <c r="H64" s="20">
        <v>276875.11</v>
      </c>
      <c r="I64" s="22">
        <v>242569.73</v>
      </c>
      <c r="J64" s="14">
        <v>248313.54</v>
      </c>
      <c r="K64" s="14">
        <v>277595.8</v>
      </c>
      <c r="L64" s="24">
        <v>262776.29</v>
      </c>
      <c r="M64" s="24">
        <v>248605.68</v>
      </c>
      <c r="N64" s="6">
        <f t="shared" si="0"/>
        <v>3112425.56</v>
      </c>
    </row>
    <row r="65" spans="1:14" ht="12.75">
      <c r="A65" t="s">
        <v>117</v>
      </c>
      <c r="B65" s="13">
        <v>7237.57</v>
      </c>
      <c r="C65" s="14">
        <v>6031.5</v>
      </c>
      <c r="D65" s="14">
        <v>6006.77</v>
      </c>
      <c r="E65" s="14">
        <v>6855.27</v>
      </c>
      <c r="F65" s="17">
        <v>6388.63</v>
      </c>
      <c r="G65" s="14">
        <v>5592.48</v>
      </c>
      <c r="H65" s="20">
        <v>6943.02</v>
      </c>
      <c r="I65" s="22">
        <v>4757.92</v>
      </c>
      <c r="J65" s="14">
        <v>6002.95</v>
      </c>
      <c r="K65" s="14">
        <v>6345.65</v>
      </c>
      <c r="L65" s="24">
        <v>6802.05</v>
      </c>
      <c r="M65" s="24">
        <v>5975.06</v>
      </c>
      <c r="N65" s="6">
        <f t="shared" si="0"/>
        <v>74938.87</v>
      </c>
    </row>
    <row r="66" spans="1:14" ht="12.75">
      <c r="A66" t="s">
        <v>118</v>
      </c>
      <c r="B66" s="13">
        <v>26078.23</v>
      </c>
      <c r="C66" s="14">
        <v>21732.53</v>
      </c>
      <c r="D66" s="14">
        <v>21643.45</v>
      </c>
      <c r="E66" s="14">
        <v>24700.73</v>
      </c>
      <c r="F66" s="17">
        <v>23019.28</v>
      </c>
      <c r="G66" s="14">
        <v>20150.67</v>
      </c>
      <c r="H66" s="20">
        <v>25016.84</v>
      </c>
      <c r="I66" s="22">
        <v>10682.02</v>
      </c>
      <c r="J66" s="14">
        <v>8849.05</v>
      </c>
      <c r="K66" s="14">
        <v>9354.22</v>
      </c>
      <c r="L66" s="24">
        <v>10027</v>
      </c>
      <c r="M66" s="24">
        <v>8807.93</v>
      </c>
      <c r="N66" s="6">
        <f t="shared" si="0"/>
        <v>210061.94999999995</v>
      </c>
    </row>
    <row r="67" spans="1:14" ht="12.75">
      <c r="A67" t="s">
        <v>119</v>
      </c>
      <c r="B67" s="13">
        <v>113581.8</v>
      </c>
      <c r="C67" s="14">
        <v>114720.67</v>
      </c>
      <c r="D67" s="14">
        <v>114697.69</v>
      </c>
      <c r="E67" s="14">
        <v>108227.06</v>
      </c>
      <c r="F67" s="17">
        <v>116267.17</v>
      </c>
      <c r="G67" s="14">
        <v>111723.04</v>
      </c>
      <c r="H67" s="20">
        <v>117308.36</v>
      </c>
      <c r="I67" s="22">
        <v>110059.03</v>
      </c>
      <c r="J67" s="14">
        <v>110391.72</v>
      </c>
      <c r="K67" s="14">
        <v>120941.44</v>
      </c>
      <c r="L67" s="24">
        <v>120096.29</v>
      </c>
      <c r="M67" s="24">
        <v>119292.95</v>
      </c>
      <c r="N67" s="6">
        <f t="shared" si="0"/>
        <v>1377307.22</v>
      </c>
    </row>
    <row r="68" spans="1:14" ht="12.75">
      <c r="A68" t="s">
        <v>120</v>
      </c>
      <c r="B68" s="13">
        <v>6934.62</v>
      </c>
      <c r="C68" s="14">
        <v>5779.03</v>
      </c>
      <c r="D68" s="14">
        <v>5755.34</v>
      </c>
      <c r="E68" s="14">
        <v>6568.33</v>
      </c>
      <c r="F68" s="17">
        <v>6121.19</v>
      </c>
      <c r="G68" s="14">
        <v>5358.39</v>
      </c>
      <c r="H68" s="20">
        <v>6652.38</v>
      </c>
      <c r="I68" s="22">
        <v>8655.67</v>
      </c>
      <c r="J68" s="14">
        <v>13855.11</v>
      </c>
      <c r="K68" s="14">
        <v>14646.07</v>
      </c>
      <c r="L68" s="24">
        <v>15699.44</v>
      </c>
      <c r="M68" s="24">
        <v>13790.73</v>
      </c>
      <c r="N68" s="6">
        <f t="shared" si="0"/>
        <v>109816.3</v>
      </c>
    </row>
    <row r="69" spans="1:14" ht="12.75">
      <c r="A69" t="s">
        <v>121</v>
      </c>
      <c r="B69" s="13">
        <v>127079</v>
      </c>
      <c r="C69" s="14">
        <v>129163.54</v>
      </c>
      <c r="D69" s="14">
        <v>128536.54</v>
      </c>
      <c r="E69" s="14">
        <v>124288.52</v>
      </c>
      <c r="F69" s="17">
        <v>135220.23</v>
      </c>
      <c r="G69" s="14">
        <v>127862.08</v>
      </c>
      <c r="H69" s="20">
        <v>136544.98</v>
      </c>
      <c r="I69" s="22">
        <v>138870.29</v>
      </c>
      <c r="J69" s="14">
        <v>140613.43</v>
      </c>
      <c r="K69" s="14">
        <v>153953.66</v>
      </c>
      <c r="L69" s="24">
        <v>148293.8</v>
      </c>
      <c r="M69" s="24">
        <v>134310.34</v>
      </c>
      <c r="N69" s="6">
        <f t="shared" si="0"/>
        <v>1624736.41</v>
      </c>
    </row>
    <row r="70" spans="1:14" ht="12.75">
      <c r="A70" t="s">
        <v>122</v>
      </c>
      <c r="B70" s="13">
        <v>181376.79</v>
      </c>
      <c r="C70" s="14">
        <v>177715.48</v>
      </c>
      <c r="D70" s="14">
        <v>168455.29</v>
      </c>
      <c r="E70" s="14">
        <v>166079</v>
      </c>
      <c r="F70" s="17">
        <v>176635.86</v>
      </c>
      <c r="G70" s="14">
        <v>157143.33</v>
      </c>
      <c r="H70" s="20">
        <v>173762.64</v>
      </c>
      <c r="I70" s="22">
        <v>180282.05</v>
      </c>
      <c r="J70" s="14">
        <v>165148.87</v>
      </c>
      <c r="K70" s="14">
        <v>197870.07</v>
      </c>
      <c r="L70" s="24">
        <v>180292.16</v>
      </c>
      <c r="M70" s="24">
        <v>185474.34</v>
      </c>
      <c r="N70" s="6">
        <f t="shared" si="0"/>
        <v>2110235.88</v>
      </c>
    </row>
    <row r="71" spans="1:14" ht="12.75">
      <c r="A71" t="s">
        <v>59</v>
      </c>
      <c r="B71" s="13">
        <v>72371.51</v>
      </c>
      <c r="C71" s="14">
        <v>66454.41</v>
      </c>
      <c r="D71" s="14">
        <v>65910.97</v>
      </c>
      <c r="E71" s="14">
        <v>67410.86</v>
      </c>
      <c r="F71" s="17">
        <v>69614.1</v>
      </c>
      <c r="G71" s="14">
        <v>66674.65</v>
      </c>
      <c r="H71" s="20">
        <v>77002.8</v>
      </c>
      <c r="I71" s="22">
        <v>54145.24</v>
      </c>
      <c r="J71" s="14">
        <v>49592.42</v>
      </c>
      <c r="K71" s="14">
        <v>58294.5</v>
      </c>
      <c r="L71" s="24">
        <v>54343.84</v>
      </c>
      <c r="M71" s="24">
        <v>49627.58</v>
      </c>
      <c r="N71" s="6">
        <f t="shared" si="0"/>
        <v>751442.88</v>
      </c>
    </row>
    <row r="72" spans="1:14" ht="12.75">
      <c r="A72" t="s">
        <v>123</v>
      </c>
      <c r="B72" s="13">
        <v>26141.11</v>
      </c>
      <c r="C72" s="14">
        <v>23972.6</v>
      </c>
      <c r="D72" s="14">
        <v>24092.72</v>
      </c>
      <c r="E72" s="14">
        <v>23468.8</v>
      </c>
      <c r="F72" s="17">
        <v>25406.55</v>
      </c>
      <c r="G72" s="14">
        <v>23472.37</v>
      </c>
      <c r="H72" s="20">
        <v>26536.64</v>
      </c>
      <c r="I72" s="22">
        <v>41827.47</v>
      </c>
      <c r="J72" s="14">
        <v>22165.46</v>
      </c>
      <c r="K72" s="14">
        <v>25348.52</v>
      </c>
      <c r="L72" s="24">
        <v>23822.47</v>
      </c>
      <c r="M72" s="24">
        <v>22831.94</v>
      </c>
      <c r="N72" s="6">
        <f t="shared" si="0"/>
        <v>309086.64999999997</v>
      </c>
    </row>
    <row r="73" spans="1:14" ht="12.75">
      <c r="A73" t="s">
        <v>61</v>
      </c>
      <c r="B73" s="13">
        <v>6965.22</v>
      </c>
      <c r="C73" s="14">
        <v>5804.54</v>
      </c>
      <c r="D73" s="14">
        <v>5780.74</v>
      </c>
      <c r="E73" s="14">
        <v>6597.3</v>
      </c>
      <c r="F73" s="17">
        <v>6148.21</v>
      </c>
      <c r="G73" s="14">
        <v>5382.04</v>
      </c>
      <c r="H73" s="20">
        <v>6681.73</v>
      </c>
      <c r="I73" s="22">
        <v>4377.67</v>
      </c>
      <c r="J73" s="14">
        <v>5379.09</v>
      </c>
      <c r="K73" s="14">
        <v>5686.17</v>
      </c>
      <c r="L73" s="24">
        <v>6095.14</v>
      </c>
      <c r="M73" s="24">
        <v>5354.1</v>
      </c>
      <c r="N73" s="6">
        <f t="shared" si="0"/>
        <v>70251.95</v>
      </c>
    </row>
    <row r="74" spans="1:14" ht="12.75">
      <c r="A74" t="s">
        <v>62</v>
      </c>
      <c r="B74" s="13">
        <v>6384.15</v>
      </c>
      <c r="C74" s="14">
        <v>5499.48</v>
      </c>
      <c r="D74" s="14">
        <v>5938.51</v>
      </c>
      <c r="E74" s="14">
        <v>6457.68</v>
      </c>
      <c r="F74" s="17">
        <v>6297.03</v>
      </c>
      <c r="G74" s="14">
        <v>5564.36</v>
      </c>
      <c r="H74" s="20">
        <v>6323.86</v>
      </c>
      <c r="I74" s="22">
        <v>4424.79</v>
      </c>
      <c r="J74" s="14">
        <v>5282.87</v>
      </c>
      <c r="K74" s="14">
        <v>5975.82</v>
      </c>
      <c r="L74" s="24">
        <v>5681.16</v>
      </c>
      <c r="M74" s="24">
        <v>5127.5</v>
      </c>
      <c r="N74" s="6">
        <f t="shared" si="0"/>
        <v>68957.21</v>
      </c>
    </row>
    <row r="75" spans="1:14" ht="12.75">
      <c r="A75" t="s">
        <v>124</v>
      </c>
      <c r="B75" s="13">
        <v>179725.91</v>
      </c>
      <c r="C75" s="14">
        <v>190392.35</v>
      </c>
      <c r="D75" s="14">
        <v>192227.34</v>
      </c>
      <c r="E75" s="14">
        <v>180466.8</v>
      </c>
      <c r="F75" s="17">
        <v>195068.21</v>
      </c>
      <c r="G75" s="14">
        <v>180788.17</v>
      </c>
      <c r="H75" s="20">
        <v>188717.59</v>
      </c>
      <c r="I75" s="22">
        <v>166139.21</v>
      </c>
      <c r="J75" s="14">
        <v>191766.6</v>
      </c>
      <c r="K75" s="14">
        <v>215030.81</v>
      </c>
      <c r="L75" s="24">
        <v>204289.25</v>
      </c>
      <c r="M75" s="24">
        <v>193007.47</v>
      </c>
      <c r="N75" s="6">
        <f t="shared" si="0"/>
        <v>2277619.71</v>
      </c>
    </row>
    <row r="76" spans="1:14" ht="12.75">
      <c r="A76" t="s">
        <v>125</v>
      </c>
      <c r="B76" s="13">
        <v>10284.5</v>
      </c>
      <c r="C76" s="14">
        <v>10537.7</v>
      </c>
      <c r="D76" s="14">
        <v>9727.79</v>
      </c>
      <c r="E76" s="14">
        <v>9740.62</v>
      </c>
      <c r="F76" s="17">
        <v>10012.04</v>
      </c>
      <c r="G76" s="14">
        <v>9026.96</v>
      </c>
      <c r="H76" s="20">
        <v>10811.45</v>
      </c>
      <c r="I76" s="22">
        <v>10099.69</v>
      </c>
      <c r="J76" s="14">
        <v>9905.68</v>
      </c>
      <c r="K76" s="14">
        <v>10744.15</v>
      </c>
      <c r="L76" s="24">
        <v>11021.98</v>
      </c>
      <c r="M76" s="24">
        <v>11127.85</v>
      </c>
      <c r="N76" s="6">
        <f t="shared" si="0"/>
        <v>123040.40999999999</v>
      </c>
    </row>
    <row r="77" spans="1:14" ht="12.75">
      <c r="A77" t="s">
        <v>126</v>
      </c>
      <c r="B77" s="13">
        <v>42018.69</v>
      </c>
      <c r="C77" s="14">
        <v>43549.06</v>
      </c>
      <c r="D77" s="14">
        <v>35188.85</v>
      </c>
      <c r="E77" s="14">
        <v>23981.72</v>
      </c>
      <c r="F77" s="17">
        <v>36254.41</v>
      </c>
      <c r="G77" s="14">
        <v>28599.58</v>
      </c>
      <c r="H77" s="20">
        <v>30929.78</v>
      </c>
      <c r="I77" s="22">
        <v>29126.44</v>
      </c>
      <c r="J77" s="14">
        <v>34965.63</v>
      </c>
      <c r="K77" s="14">
        <v>40238.37</v>
      </c>
      <c r="L77" s="24">
        <v>40720.85</v>
      </c>
      <c r="M77" s="24">
        <v>41090.91</v>
      </c>
      <c r="N77" s="6">
        <f>SUM(B77:M77)</f>
        <v>426664.2899999999</v>
      </c>
    </row>
    <row r="78" spans="1:14" ht="12.75">
      <c r="A78" t="s">
        <v>66</v>
      </c>
      <c r="B78" s="13">
        <v>10561.76</v>
      </c>
      <c r="C78" s="14">
        <v>10494.53</v>
      </c>
      <c r="D78" s="14">
        <v>9123.73</v>
      </c>
      <c r="E78" s="14">
        <v>9843.4</v>
      </c>
      <c r="F78" s="17">
        <v>9201.43</v>
      </c>
      <c r="G78" s="14">
        <v>9907.16</v>
      </c>
      <c r="H78" s="20">
        <v>10532.17</v>
      </c>
      <c r="I78" s="22">
        <v>10417.22</v>
      </c>
      <c r="J78" s="14">
        <v>10761.55</v>
      </c>
      <c r="K78" s="14">
        <v>11203.26</v>
      </c>
      <c r="L78" s="24">
        <v>11396.22</v>
      </c>
      <c r="M78" s="24">
        <v>11224.63</v>
      </c>
      <c r="N78" s="6">
        <f>SUM(B78:M78)</f>
        <v>124667.06</v>
      </c>
    </row>
    <row r="79" ht="12.75">
      <c r="A79" t="s">
        <v>1</v>
      </c>
    </row>
    <row r="80" spans="1:14" ht="12.75">
      <c r="A80" t="s">
        <v>68</v>
      </c>
      <c r="B80" s="6">
        <f aca="true" t="shared" si="1" ref="B80:M80">SUM(B12:B78)</f>
        <v>6565952.510000002</v>
      </c>
      <c r="C80" s="6">
        <f t="shared" si="1"/>
        <v>6494508.829999999</v>
      </c>
      <c r="D80" s="6">
        <f t="shared" si="1"/>
        <v>6548776.749999998</v>
      </c>
      <c r="E80" s="6">
        <f t="shared" si="1"/>
        <v>6367685.02</v>
      </c>
      <c r="F80" s="6">
        <f t="shared" si="1"/>
        <v>6702247.010000001</v>
      </c>
      <c r="G80" s="6">
        <f t="shared" si="1"/>
        <v>6360388.11</v>
      </c>
      <c r="H80" s="6">
        <f t="shared" si="1"/>
        <v>6880754.05</v>
      </c>
      <c r="I80" s="6">
        <f t="shared" si="1"/>
        <v>6618647.6</v>
      </c>
      <c r="J80" s="6">
        <f t="shared" si="1"/>
        <v>6452550.989999997</v>
      </c>
      <c r="K80" s="6">
        <f t="shared" si="1"/>
        <v>7135426.9300000025</v>
      </c>
      <c r="L80" s="6">
        <f t="shared" si="1"/>
        <v>6969639.150000001</v>
      </c>
      <c r="M80" s="6">
        <f t="shared" si="1"/>
        <v>6694980.62</v>
      </c>
      <c r="N80" s="6">
        <f>SUM(B80:M80)</f>
        <v>79791557.57</v>
      </c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2:13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9" spans="2:1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2:13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2:13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2:13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2:13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2:13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2:13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2:13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2:13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2:13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2:13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2:13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2:13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2:13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2:13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2:13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2:13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2:13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2:13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2:13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2:13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2:13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2:13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2:13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2:13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2:13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2:13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2:13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2:13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2:13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2:13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2:13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2:13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2:13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2:13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2:13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2:13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2:13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2:13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2:13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13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2:13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2:13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2:13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2:13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2:13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2:13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2:13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2:13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2:13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2:13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</sheetData>
  <sheetProtection/>
  <mergeCells count="5">
    <mergeCell ref="A3:N3"/>
    <mergeCell ref="A7:N7"/>
    <mergeCell ref="A6:N6"/>
    <mergeCell ref="A5:N5"/>
    <mergeCell ref="A4:N4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zoomScalePageLayoutView="0" workbookViewId="0" topLeftCell="A1">
      <pane xSplit="1" ySplit="11" topLeftCell="D7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78" sqref="M78"/>
    </sheetView>
  </sheetViews>
  <sheetFormatPr defaultColWidth="9.33203125" defaultRowHeight="12.75"/>
  <cols>
    <col min="1" max="1" width="16.16015625" style="0" bestFit="1" customWidth="1"/>
    <col min="2" max="2" width="14.5" style="0" bestFit="1" customWidth="1"/>
    <col min="3" max="5" width="11.16015625" style="0" bestFit="1" customWidth="1"/>
    <col min="6" max="6" width="12.33203125" style="0" bestFit="1" customWidth="1"/>
    <col min="7" max="14" width="11.16015625" style="0" bestFit="1" customWidth="1"/>
  </cols>
  <sheetData>
    <row r="1" spans="1:14" ht="12.75">
      <c r="A1" t="str">
        <f>SFY0809!A1</f>
        <v>VALIDATED TAX RECEIPTS DATA FOR:  JULY, 2008 thru June, 2009</v>
      </c>
      <c r="N1" t="s">
        <v>89</v>
      </c>
    </row>
    <row r="3" spans="1:14" ht="12.75">
      <c r="A3" s="29" t="s">
        <v>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29" t="s">
        <v>131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2.75">
      <c r="A5" s="29" t="s">
        <v>70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29" t="s">
        <v>135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.75">
      <c r="A7" s="29" t="s">
        <v>134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ht="12.75">
      <c r="B9" s="2">
        <v>39630</v>
      </c>
      <c r="C9" s="2">
        <v>39661</v>
      </c>
      <c r="D9" s="2">
        <v>39692</v>
      </c>
      <c r="E9" s="2">
        <v>39722</v>
      </c>
      <c r="F9" s="2">
        <v>39753</v>
      </c>
      <c r="G9" s="2">
        <v>39783</v>
      </c>
      <c r="H9" s="2">
        <v>39814</v>
      </c>
      <c r="I9" s="2">
        <v>39845</v>
      </c>
      <c r="J9" s="2">
        <v>39873</v>
      </c>
      <c r="K9" s="2">
        <v>39904</v>
      </c>
      <c r="L9" s="2">
        <v>39934</v>
      </c>
      <c r="M9" s="2">
        <v>39965</v>
      </c>
      <c r="N9" s="3" t="s">
        <v>136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1">
        <v>571798.61</v>
      </c>
      <c r="C12" s="16">
        <v>585981.09</v>
      </c>
      <c r="D12" s="16">
        <v>600971.95</v>
      </c>
      <c r="E12" s="16">
        <v>610453.12</v>
      </c>
      <c r="F12" s="17">
        <v>626173.12</v>
      </c>
      <c r="G12" s="11">
        <v>623377.65</v>
      </c>
      <c r="H12" s="18">
        <v>656726.23</v>
      </c>
      <c r="I12" s="21">
        <v>633119.3</v>
      </c>
      <c r="J12" s="16">
        <v>650660.28</v>
      </c>
      <c r="K12" s="21">
        <v>725188.94</v>
      </c>
      <c r="L12" s="5">
        <v>723763.09</v>
      </c>
      <c r="M12" s="5">
        <v>667037.7</v>
      </c>
      <c r="N12" s="6">
        <f aca="true" t="shared" si="0" ref="N12:N43">SUM(B12:M12)</f>
        <v>7675251.079999999</v>
      </c>
    </row>
    <row r="13" spans="1:14" ht="12.75">
      <c r="A13" t="s">
        <v>91</v>
      </c>
      <c r="B13" s="11">
        <v>92052.82</v>
      </c>
      <c r="C13" s="16">
        <v>87187.07</v>
      </c>
      <c r="D13" s="16">
        <v>83570.86</v>
      </c>
      <c r="E13" s="16">
        <v>109844.53</v>
      </c>
      <c r="F13" s="17">
        <v>90247.5</v>
      </c>
      <c r="G13" s="11">
        <v>63691.79</v>
      </c>
      <c r="H13" s="18">
        <v>129343.2</v>
      </c>
      <c r="I13" s="21">
        <v>72754.87</v>
      </c>
      <c r="J13" s="16">
        <v>96615.38</v>
      </c>
      <c r="K13" s="21">
        <v>132083.16</v>
      </c>
      <c r="L13" s="5">
        <v>105199.07</v>
      </c>
      <c r="M13" s="5">
        <v>99010.79</v>
      </c>
      <c r="N13" s="6">
        <f t="shared" si="0"/>
        <v>1161601.04</v>
      </c>
    </row>
    <row r="14" spans="1:14" ht="12.75">
      <c r="A14" s="27" t="s">
        <v>92</v>
      </c>
      <c r="B14" s="11">
        <v>517838.76</v>
      </c>
      <c r="C14" s="16">
        <v>551685.77</v>
      </c>
      <c r="D14" s="16">
        <v>490381.85</v>
      </c>
      <c r="E14" s="16">
        <v>384479.82</v>
      </c>
      <c r="F14" s="17">
        <v>527448</v>
      </c>
      <c r="G14" s="11">
        <v>457133.72</v>
      </c>
      <c r="H14" s="18">
        <v>462171.88</v>
      </c>
      <c r="I14" s="21">
        <v>425577.89</v>
      </c>
      <c r="J14" s="16">
        <v>656364.62</v>
      </c>
      <c r="K14" s="21">
        <v>583068.96</v>
      </c>
      <c r="L14" s="5">
        <v>565413.54</v>
      </c>
      <c r="M14" s="5">
        <v>554936.54</v>
      </c>
      <c r="N14" s="6">
        <f t="shared" si="0"/>
        <v>6176501.35</v>
      </c>
    </row>
    <row r="15" spans="1:14" ht="12.75">
      <c r="A15" t="s">
        <v>5</v>
      </c>
      <c r="B15" s="11">
        <v>89158.28</v>
      </c>
      <c r="C15" s="16">
        <v>91859.22</v>
      </c>
      <c r="D15" s="16">
        <v>92487.11</v>
      </c>
      <c r="E15" s="16">
        <v>85699.84</v>
      </c>
      <c r="F15" s="17">
        <v>86662.91</v>
      </c>
      <c r="G15" s="11">
        <v>72821.51</v>
      </c>
      <c r="H15" s="18">
        <v>77858.19</v>
      </c>
      <c r="I15" s="21">
        <v>78961.26</v>
      </c>
      <c r="J15" s="16">
        <v>93530.87</v>
      </c>
      <c r="K15" s="21">
        <v>106899.21</v>
      </c>
      <c r="L15" s="5">
        <v>107334.25</v>
      </c>
      <c r="M15" s="5">
        <v>101083.3</v>
      </c>
      <c r="N15" s="6">
        <f t="shared" si="0"/>
        <v>1084355.95</v>
      </c>
    </row>
    <row r="16" spans="1:14" ht="12.75">
      <c r="A16" t="s">
        <v>93</v>
      </c>
      <c r="B16" s="11">
        <v>1349211.9</v>
      </c>
      <c r="C16" s="16">
        <v>1337965.3</v>
      </c>
      <c r="D16" s="16">
        <v>1333453.5</v>
      </c>
      <c r="E16" s="16">
        <v>1310366.02</v>
      </c>
      <c r="F16" s="17">
        <v>1280332.97</v>
      </c>
      <c r="G16" s="11">
        <v>1331787.48</v>
      </c>
      <c r="H16" s="18">
        <v>1427185.93</v>
      </c>
      <c r="I16" s="21">
        <v>1325826.42</v>
      </c>
      <c r="J16" s="16">
        <v>1318046.88</v>
      </c>
      <c r="K16" s="21">
        <v>1466337.47</v>
      </c>
      <c r="L16" s="5">
        <v>1435635.33</v>
      </c>
      <c r="M16" s="5">
        <v>1415992.91</v>
      </c>
      <c r="N16" s="6">
        <f t="shared" si="0"/>
        <v>16332142.11</v>
      </c>
    </row>
    <row r="17" spans="1:14" ht="12.75">
      <c r="A17" t="s">
        <v>94</v>
      </c>
      <c r="B17" s="11">
        <v>4236418.23</v>
      </c>
      <c r="C17" s="16">
        <v>4214655.33</v>
      </c>
      <c r="D17" s="16">
        <v>4309148.96</v>
      </c>
      <c r="E17" s="16">
        <v>4210002.28</v>
      </c>
      <c r="F17" s="17">
        <v>4283139.4</v>
      </c>
      <c r="G17" s="11">
        <v>4147524.78</v>
      </c>
      <c r="H17" s="18">
        <v>4514995</v>
      </c>
      <c r="I17" s="21">
        <v>4315909.53</v>
      </c>
      <c r="J17" s="16">
        <v>4062573.89</v>
      </c>
      <c r="K17" s="21">
        <v>4502247.64</v>
      </c>
      <c r="L17" s="5">
        <v>4497594.03</v>
      </c>
      <c r="M17" s="5">
        <v>4329085.8</v>
      </c>
      <c r="N17" s="6">
        <f t="shared" si="0"/>
        <v>51623294.870000005</v>
      </c>
    </row>
    <row r="18" spans="1:14" ht="12.75">
      <c r="A18" t="s">
        <v>8</v>
      </c>
      <c r="B18" s="11">
        <v>33866.36</v>
      </c>
      <c r="C18" s="16">
        <v>32784.82</v>
      </c>
      <c r="D18" s="16">
        <v>31880.34</v>
      </c>
      <c r="E18" s="16">
        <v>31799.94</v>
      </c>
      <c r="F18" s="17">
        <v>32140.28</v>
      </c>
      <c r="G18" s="11">
        <v>28032.54</v>
      </c>
      <c r="H18" s="18">
        <v>34056.92</v>
      </c>
      <c r="I18" s="21">
        <v>27042.51</v>
      </c>
      <c r="J18" s="16">
        <v>28289.74</v>
      </c>
      <c r="K18" s="21">
        <v>28854.68</v>
      </c>
      <c r="L18" s="5">
        <v>32074.78</v>
      </c>
      <c r="M18" s="5">
        <v>18312.07</v>
      </c>
      <c r="N18" s="6">
        <f t="shared" si="0"/>
        <v>359134.98000000004</v>
      </c>
    </row>
    <row r="19" spans="1:14" ht="12.75">
      <c r="A19" t="s">
        <v>95</v>
      </c>
      <c r="B19" s="11">
        <v>419726.93</v>
      </c>
      <c r="C19" s="16">
        <v>406618.66</v>
      </c>
      <c r="D19" s="16">
        <v>421260.56</v>
      </c>
      <c r="E19" s="16">
        <v>394303.04</v>
      </c>
      <c r="F19" s="17">
        <v>440379.02</v>
      </c>
      <c r="G19" s="11">
        <v>454673.77</v>
      </c>
      <c r="H19" s="18">
        <v>486675.34</v>
      </c>
      <c r="I19" s="21">
        <v>459995.84</v>
      </c>
      <c r="J19" s="16">
        <v>484502.06</v>
      </c>
      <c r="K19" s="21">
        <v>520455.22</v>
      </c>
      <c r="L19" s="5">
        <v>490312.2</v>
      </c>
      <c r="M19" s="5">
        <v>445429.91</v>
      </c>
      <c r="N19" s="6">
        <f t="shared" si="0"/>
        <v>5424332.55</v>
      </c>
    </row>
    <row r="20" spans="1:14" ht="12.75">
      <c r="A20" t="s">
        <v>96</v>
      </c>
      <c r="B20" s="11">
        <v>250432.69</v>
      </c>
      <c r="C20" s="16">
        <v>266793.37</v>
      </c>
      <c r="D20" s="16">
        <v>268751.66</v>
      </c>
      <c r="E20" s="16">
        <v>254900.99</v>
      </c>
      <c r="F20" s="17">
        <v>278628.09</v>
      </c>
      <c r="G20" s="11">
        <v>255765.91</v>
      </c>
      <c r="H20" s="18">
        <v>267538.86</v>
      </c>
      <c r="I20" s="21">
        <v>271108.72</v>
      </c>
      <c r="J20" s="16">
        <v>291440.8</v>
      </c>
      <c r="K20" s="21">
        <v>330755.77</v>
      </c>
      <c r="L20" s="5">
        <v>319769.06</v>
      </c>
      <c r="M20" s="5">
        <v>306622.97</v>
      </c>
      <c r="N20" s="6">
        <f t="shared" si="0"/>
        <v>3362508.8899999997</v>
      </c>
    </row>
    <row r="21" spans="1:14" ht="12.75">
      <c r="A21" t="s">
        <v>97</v>
      </c>
      <c r="B21" s="11">
        <v>382241.2</v>
      </c>
      <c r="C21" s="16">
        <v>405932.77</v>
      </c>
      <c r="D21" s="16">
        <v>413591.81</v>
      </c>
      <c r="E21" s="16">
        <v>411980.95</v>
      </c>
      <c r="F21" s="17">
        <v>414345.12</v>
      </c>
      <c r="G21" s="11">
        <v>385143.56</v>
      </c>
      <c r="H21" s="18">
        <v>418600.74</v>
      </c>
      <c r="I21" s="21">
        <v>394876.52</v>
      </c>
      <c r="J21" s="16">
        <v>420660.45</v>
      </c>
      <c r="K21" s="21">
        <v>451099.27</v>
      </c>
      <c r="L21" s="5">
        <v>448842.37</v>
      </c>
      <c r="M21" s="5">
        <v>437908.66</v>
      </c>
      <c r="N21" s="6">
        <f t="shared" si="0"/>
        <v>4985223.420000001</v>
      </c>
    </row>
    <row r="22" spans="1:14" ht="12.75">
      <c r="A22" t="s">
        <v>98</v>
      </c>
      <c r="B22" s="11">
        <v>585445.71</v>
      </c>
      <c r="C22" s="16">
        <v>652120.99</v>
      </c>
      <c r="D22" s="16">
        <v>615829.67</v>
      </c>
      <c r="E22" s="16">
        <v>595930.23</v>
      </c>
      <c r="F22" s="17">
        <v>648142.94</v>
      </c>
      <c r="G22" s="11">
        <v>660167.36</v>
      </c>
      <c r="H22" s="18">
        <v>711482.88</v>
      </c>
      <c r="I22" s="21">
        <v>741638.06</v>
      </c>
      <c r="J22" s="16">
        <v>788393.42</v>
      </c>
      <c r="K22" s="21">
        <v>855881.05</v>
      </c>
      <c r="L22" s="5">
        <v>791370.31</v>
      </c>
      <c r="M22" s="5">
        <v>709030.82</v>
      </c>
      <c r="N22" s="6">
        <f t="shared" si="0"/>
        <v>8355433.4399999995</v>
      </c>
    </row>
    <row r="23" spans="1:14" ht="12.75">
      <c r="A23" t="s">
        <v>12</v>
      </c>
      <c r="B23" s="11">
        <v>315718.02</v>
      </c>
      <c r="C23" s="16">
        <v>300269.63</v>
      </c>
      <c r="D23" s="16">
        <v>293838.4</v>
      </c>
      <c r="E23" s="16">
        <v>302948.04</v>
      </c>
      <c r="F23" s="17">
        <v>318187.06</v>
      </c>
      <c r="G23" s="11">
        <v>290922.69</v>
      </c>
      <c r="H23" s="18">
        <v>360317.48</v>
      </c>
      <c r="I23" s="21">
        <v>257935.12</v>
      </c>
      <c r="J23" s="16">
        <v>260321.84</v>
      </c>
      <c r="K23" s="21">
        <v>314592.16</v>
      </c>
      <c r="L23" s="5">
        <v>300120.31</v>
      </c>
      <c r="M23" s="5">
        <v>271790.37</v>
      </c>
      <c r="N23" s="6">
        <f t="shared" si="0"/>
        <v>3586961.1200000006</v>
      </c>
    </row>
    <row r="24" spans="1:14" ht="12.75">
      <c r="A24" t="s">
        <v>129</v>
      </c>
      <c r="B24" s="11">
        <v>5330946.42</v>
      </c>
      <c r="C24" s="16">
        <v>5254891.5</v>
      </c>
      <c r="D24" s="16">
        <v>5442465.34</v>
      </c>
      <c r="E24" s="16">
        <v>5406682.569999999</v>
      </c>
      <c r="F24" s="17">
        <v>5485578.5200000005</v>
      </c>
      <c r="G24" s="11">
        <v>5231478.09</v>
      </c>
      <c r="H24" s="18">
        <v>5492484.51</v>
      </c>
      <c r="I24" s="21">
        <v>5086394.15</v>
      </c>
      <c r="J24" s="16">
        <v>5142213.81</v>
      </c>
      <c r="K24" s="21">
        <v>5772460.51</v>
      </c>
      <c r="L24" s="5">
        <v>5768792.85</v>
      </c>
      <c r="M24" s="5">
        <v>5555455.66</v>
      </c>
      <c r="N24" s="6">
        <f t="shared" si="0"/>
        <v>64969843.92999999</v>
      </c>
    </row>
    <row r="25" spans="1:14" ht="12.75">
      <c r="A25" t="s">
        <v>13</v>
      </c>
      <c r="B25" s="11">
        <v>68643.19</v>
      </c>
      <c r="C25" s="16">
        <v>69993.89</v>
      </c>
      <c r="D25" s="16">
        <v>74523</v>
      </c>
      <c r="E25" s="16">
        <v>66774.8</v>
      </c>
      <c r="F25" s="17">
        <v>67476.28</v>
      </c>
      <c r="G25" s="11">
        <v>68115.14</v>
      </c>
      <c r="H25" s="18">
        <v>73695.44</v>
      </c>
      <c r="I25" s="21">
        <v>76046.91</v>
      </c>
      <c r="J25" s="16">
        <v>74066.53</v>
      </c>
      <c r="K25" s="21">
        <v>78222.25</v>
      </c>
      <c r="L25" s="5">
        <v>79943.56</v>
      </c>
      <c r="M25" s="5">
        <v>76276.06</v>
      </c>
      <c r="N25" s="6">
        <f t="shared" si="0"/>
        <v>873777.05</v>
      </c>
    </row>
    <row r="26" spans="1:14" ht="12.75">
      <c r="A26" t="s">
        <v>14</v>
      </c>
      <c r="B26" s="11">
        <v>39388.37</v>
      </c>
      <c r="C26" s="16">
        <v>46856.63</v>
      </c>
      <c r="D26" s="16">
        <v>36834.89</v>
      </c>
      <c r="E26" s="16">
        <v>23172.76</v>
      </c>
      <c r="F26" s="17">
        <v>37267.92</v>
      </c>
      <c r="G26" s="11">
        <v>42352.72</v>
      </c>
      <c r="H26" s="18">
        <v>40122.29</v>
      </c>
      <c r="I26" s="21">
        <v>50139.45</v>
      </c>
      <c r="J26" s="16">
        <v>49989.11</v>
      </c>
      <c r="K26" s="21">
        <v>56162.26</v>
      </c>
      <c r="L26" s="5">
        <v>60727.97</v>
      </c>
      <c r="M26" s="5">
        <v>43503.64</v>
      </c>
      <c r="N26" s="6">
        <f t="shared" si="0"/>
        <v>526518.01</v>
      </c>
    </row>
    <row r="27" spans="1:14" ht="12.75">
      <c r="A27" t="s">
        <v>99</v>
      </c>
      <c r="B27" s="11">
        <v>2783355.45</v>
      </c>
      <c r="C27" s="16">
        <v>2719551.58</v>
      </c>
      <c r="D27" s="16">
        <v>2640427.45</v>
      </c>
      <c r="E27" s="16">
        <v>2784474.68</v>
      </c>
      <c r="F27" s="17">
        <v>2810803</v>
      </c>
      <c r="G27" s="11">
        <v>2648540.33</v>
      </c>
      <c r="H27" s="18">
        <v>2788740.96</v>
      </c>
      <c r="I27" s="21">
        <v>2514731.5</v>
      </c>
      <c r="J27" s="16">
        <v>2551848.02</v>
      </c>
      <c r="K27" s="21">
        <v>2795466.05</v>
      </c>
      <c r="L27" s="5">
        <v>2795436.91</v>
      </c>
      <c r="M27" s="5">
        <v>2713728.64</v>
      </c>
      <c r="N27" s="6">
        <f t="shared" si="0"/>
        <v>32547104.57</v>
      </c>
    </row>
    <row r="28" spans="1:14" ht="12.75">
      <c r="A28" t="s">
        <v>100</v>
      </c>
      <c r="B28" s="11">
        <v>815516.15</v>
      </c>
      <c r="C28" s="16">
        <v>807835.84</v>
      </c>
      <c r="D28" s="16">
        <v>827138.57</v>
      </c>
      <c r="E28" s="16">
        <v>726194.48</v>
      </c>
      <c r="F28" s="17">
        <v>803326.47</v>
      </c>
      <c r="G28" s="11">
        <v>759854.8</v>
      </c>
      <c r="H28" s="18">
        <v>794912.74</v>
      </c>
      <c r="I28" s="21">
        <v>701525.82</v>
      </c>
      <c r="J28" s="16">
        <v>757751.38</v>
      </c>
      <c r="K28" s="21">
        <v>828714.05</v>
      </c>
      <c r="L28" s="5">
        <v>825827.08</v>
      </c>
      <c r="M28" s="5">
        <v>815105.05</v>
      </c>
      <c r="N28" s="6">
        <f t="shared" si="0"/>
        <v>9463702.43</v>
      </c>
    </row>
    <row r="29" spans="1:14" ht="12.75">
      <c r="A29" t="s">
        <v>17</v>
      </c>
      <c r="B29" s="11">
        <v>185176.6</v>
      </c>
      <c r="C29" s="16">
        <v>186681.97</v>
      </c>
      <c r="D29" s="16">
        <v>177139.6</v>
      </c>
      <c r="E29" s="16">
        <v>180141.09</v>
      </c>
      <c r="F29" s="17">
        <v>179189.52</v>
      </c>
      <c r="G29" s="11">
        <v>158543.36</v>
      </c>
      <c r="H29" s="18">
        <v>180632.35</v>
      </c>
      <c r="I29" s="21">
        <v>191009.37</v>
      </c>
      <c r="J29" s="16">
        <v>193608.66</v>
      </c>
      <c r="K29" s="21">
        <v>225018.46</v>
      </c>
      <c r="L29" s="5">
        <v>222477.49</v>
      </c>
      <c r="M29" s="5">
        <v>211879.1</v>
      </c>
      <c r="N29" s="6">
        <f t="shared" si="0"/>
        <v>2291497.5700000003</v>
      </c>
    </row>
    <row r="30" spans="1:14" ht="12.75">
      <c r="A30" t="s">
        <v>18</v>
      </c>
      <c r="B30" s="11">
        <v>37240.34</v>
      </c>
      <c r="C30" s="16">
        <v>34765.15</v>
      </c>
      <c r="D30" s="16">
        <v>24329.35</v>
      </c>
      <c r="E30" s="16">
        <v>29938.54</v>
      </c>
      <c r="F30" s="17">
        <v>30996.85</v>
      </c>
      <c r="G30" s="11">
        <v>26664.75</v>
      </c>
      <c r="H30" s="18">
        <v>26509.9</v>
      </c>
      <c r="I30" s="21">
        <v>25529.84</v>
      </c>
      <c r="J30" s="16">
        <v>27185.08</v>
      </c>
      <c r="K30" s="21">
        <v>34118.46</v>
      </c>
      <c r="L30" s="5">
        <v>32511.28</v>
      </c>
      <c r="M30" s="5">
        <v>34962.42</v>
      </c>
      <c r="N30" s="6">
        <f t="shared" si="0"/>
        <v>364751.96</v>
      </c>
    </row>
    <row r="31" spans="1:14" ht="12.75">
      <c r="A31" t="s">
        <v>19</v>
      </c>
      <c r="B31" s="11">
        <v>162326</v>
      </c>
      <c r="C31" s="16">
        <v>169800.83</v>
      </c>
      <c r="D31" s="16">
        <v>164478.33</v>
      </c>
      <c r="E31" s="16">
        <v>123407.15</v>
      </c>
      <c r="F31" s="17">
        <v>177970.2</v>
      </c>
      <c r="G31" s="11">
        <v>150092.91</v>
      </c>
      <c r="H31" s="18">
        <v>150760.89</v>
      </c>
      <c r="I31" s="21">
        <v>1480272.51</v>
      </c>
      <c r="J31" s="16">
        <v>198956.84</v>
      </c>
      <c r="K31" s="21">
        <v>190479.58</v>
      </c>
      <c r="L31" s="5">
        <v>186770.42</v>
      </c>
      <c r="M31" s="5">
        <v>173987.03</v>
      </c>
      <c r="N31" s="6">
        <f t="shared" si="0"/>
        <v>3329302.69</v>
      </c>
    </row>
    <row r="32" spans="1:14" ht="12.75">
      <c r="A32" t="s">
        <v>20</v>
      </c>
      <c r="B32" s="11">
        <v>44294.08</v>
      </c>
      <c r="C32" s="16">
        <v>44604.02</v>
      </c>
      <c r="D32" s="16">
        <v>42410.33</v>
      </c>
      <c r="E32" s="16">
        <v>33132.86</v>
      </c>
      <c r="F32" s="17">
        <v>47753.68</v>
      </c>
      <c r="G32" s="11">
        <v>44387.56</v>
      </c>
      <c r="H32" s="18">
        <v>45005.75</v>
      </c>
      <c r="I32" s="21">
        <v>35949.9</v>
      </c>
      <c r="J32" s="16">
        <v>41452.79</v>
      </c>
      <c r="K32" s="21">
        <v>45099.04</v>
      </c>
      <c r="L32" s="5">
        <v>45230.36</v>
      </c>
      <c r="M32" s="5">
        <v>35434.09</v>
      </c>
      <c r="N32" s="6">
        <f t="shared" si="0"/>
        <v>504754.45999999996</v>
      </c>
    </row>
    <row r="33" spans="1:14" ht="12.75">
      <c r="A33" t="s">
        <v>21</v>
      </c>
      <c r="B33" s="11">
        <v>21540.7</v>
      </c>
      <c r="C33" s="16">
        <v>19904.4</v>
      </c>
      <c r="D33" s="16">
        <v>16379.41</v>
      </c>
      <c r="E33" s="16">
        <v>19594.3</v>
      </c>
      <c r="F33" s="17">
        <v>18396.51</v>
      </c>
      <c r="G33" s="11">
        <v>19393.78</v>
      </c>
      <c r="H33" s="18">
        <v>21131.52</v>
      </c>
      <c r="I33" s="21">
        <v>26084.78</v>
      </c>
      <c r="J33" s="16">
        <v>32403.25</v>
      </c>
      <c r="K33" s="21">
        <v>34693.04</v>
      </c>
      <c r="L33" s="5">
        <v>33118.91</v>
      </c>
      <c r="M33" s="5">
        <v>30797.92</v>
      </c>
      <c r="N33" s="6">
        <f t="shared" si="0"/>
        <v>293438.51999999996</v>
      </c>
    </row>
    <row r="34" spans="1:14" ht="12.75">
      <c r="A34" t="s">
        <v>101</v>
      </c>
      <c r="B34" s="11">
        <v>31024.91</v>
      </c>
      <c r="C34" s="16">
        <v>34319.67</v>
      </c>
      <c r="D34" s="16">
        <v>27353.59</v>
      </c>
      <c r="E34" s="16">
        <v>23419.31</v>
      </c>
      <c r="F34" s="17">
        <v>23800.07</v>
      </c>
      <c r="G34" s="11">
        <v>25580.46</v>
      </c>
      <c r="H34" s="18">
        <v>24772.99</v>
      </c>
      <c r="I34" s="21">
        <v>30799.75</v>
      </c>
      <c r="J34" s="16">
        <v>38951.84</v>
      </c>
      <c r="K34" s="21">
        <v>37604.46</v>
      </c>
      <c r="L34" s="5">
        <v>40722.7</v>
      </c>
      <c r="M34" s="5">
        <v>42611.18</v>
      </c>
      <c r="N34" s="6">
        <f t="shared" si="0"/>
        <v>380960.93</v>
      </c>
    </row>
    <row r="35" spans="1:14" ht="12.75">
      <c r="A35" t="s">
        <v>23</v>
      </c>
      <c r="B35" s="11">
        <v>95987.67</v>
      </c>
      <c r="C35" s="16">
        <v>87724.33</v>
      </c>
      <c r="D35" s="16">
        <v>78714.81</v>
      </c>
      <c r="E35" s="16">
        <v>87273.18</v>
      </c>
      <c r="F35" s="17">
        <v>86035.36</v>
      </c>
      <c r="G35" s="11">
        <v>79742.02</v>
      </c>
      <c r="H35" s="18">
        <v>98726.84</v>
      </c>
      <c r="I35" s="21">
        <v>70667.44</v>
      </c>
      <c r="J35" s="16">
        <v>57466.88</v>
      </c>
      <c r="K35" s="21">
        <v>69906.64</v>
      </c>
      <c r="L35" s="5">
        <v>71515.1</v>
      </c>
      <c r="M35" s="5">
        <v>61013.39</v>
      </c>
      <c r="N35" s="6">
        <f t="shared" si="0"/>
        <v>944773.6599999999</v>
      </c>
    </row>
    <row r="36" spans="1:14" ht="12.75">
      <c r="A36" t="s">
        <v>24</v>
      </c>
      <c r="B36" s="11">
        <v>81627.42</v>
      </c>
      <c r="C36" s="16">
        <v>76682.63</v>
      </c>
      <c r="D36" s="16">
        <v>84227.86</v>
      </c>
      <c r="E36" s="16">
        <v>82788.85</v>
      </c>
      <c r="F36" s="17">
        <v>83263.42</v>
      </c>
      <c r="G36" s="11">
        <v>90206.61</v>
      </c>
      <c r="H36" s="18">
        <v>93903.75</v>
      </c>
      <c r="I36" s="21">
        <v>101997.08</v>
      </c>
      <c r="J36" s="16">
        <v>84124.72</v>
      </c>
      <c r="K36" s="21">
        <v>88497.85</v>
      </c>
      <c r="L36" s="5">
        <v>84044.29</v>
      </c>
      <c r="M36" s="5">
        <v>90557.48</v>
      </c>
      <c r="N36" s="6">
        <f t="shared" si="0"/>
        <v>1041921.96</v>
      </c>
    </row>
    <row r="37" spans="1:14" ht="12.75">
      <c r="A37" t="s">
        <v>25</v>
      </c>
      <c r="B37" s="11">
        <v>129554.98</v>
      </c>
      <c r="C37" s="16">
        <v>115347.81</v>
      </c>
      <c r="D37" s="16">
        <v>106695.87</v>
      </c>
      <c r="E37" s="16">
        <v>125039.3</v>
      </c>
      <c r="F37" s="17">
        <v>119309.06</v>
      </c>
      <c r="G37" s="11">
        <v>112199.93</v>
      </c>
      <c r="H37" s="18">
        <v>134853.13</v>
      </c>
      <c r="I37" s="21">
        <v>117478.6</v>
      </c>
      <c r="J37" s="16">
        <v>125596.09</v>
      </c>
      <c r="K37" s="21">
        <v>124491.8</v>
      </c>
      <c r="L37" s="5">
        <v>131525.73</v>
      </c>
      <c r="M37" s="5">
        <v>122585.45</v>
      </c>
      <c r="N37" s="6">
        <f t="shared" si="0"/>
        <v>1464677.75</v>
      </c>
    </row>
    <row r="38" spans="1:14" ht="12.75">
      <c r="A38" t="s">
        <v>102</v>
      </c>
      <c r="B38" s="11">
        <v>392480.7</v>
      </c>
      <c r="C38" s="16">
        <v>432181.68</v>
      </c>
      <c r="D38" s="16">
        <v>412944.81</v>
      </c>
      <c r="E38" s="16">
        <v>414570.64</v>
      </c>
      <c r="F38" s="17">
        <v>423681.93</v>
      </c>
      <c r="G38" s="11">
        <v>421620.95</v>
      </c>
      <c r="H38" s="18">
        <v>422951.24</v>
      </c>
      <c r="I38" s="21">
        <v>412391</v>
      </c>
      <c r="J38" s="16">
        <v>411715.19</v>
      </c>
      <c r="K38" s="21">
        <v>465022.03</v>
      </c>
      <c r="L38" s="5">
        <v>459355.27</v>
      </c>
      <c r="M38" s="5">
        <v>433144.42</v>
      </c>
      <c r="N38" s="6">
        <f t="shared" si="0"/>
        <v>5102059.859999999</v>
      </c>
    </row>
    <row r="39" spans="1:14" ht="12.75">
      <c r="A39" t="s">
        <v>27</v>
      </c>
      <c r="B39" s="11">
        <v>245656.64</v>
      </c>
      <c r="C39" s="16">
        <v>244160.71</v>
      </c>
      <c r="D39" s="16">
        <v>251841.79</v>
      </c>
      <c r="E39" s="16">
        <v>231525.01</v>
      </c>
      <c r="F39" s="17">
        <v>256998.86</v>
      </c>
      <c r="G39" s="11">
        <v>237358.14</v>
      </c>
      <c r="H39" s="18">
        <v>277211.7</v>
      </c>
      <c r="I39" s="21">
        <v>261639.82</v>
      </c>
      <c r="J39" s="16">
        <v>251366.28</v>
      </c>
      <c r="K39" s="21">
        <v>295856.15</v>
      </c>
      <c r="L39" s="5">
        <v>261954.51</v>
      </c>
      <c r="M39" s="5">
        <v>259221.56</v>
      </c>
      <c r="N39" s="6">
        <f t="shared" si="0"/>
        <v>3074791.1699999995</v>
      </c>
    </row>
    <row r="40" spans="1:14" ht="12.75">
      <c r="A40" s="27" t="s">
        <v>103</v>
      </c>
      <c r="B40" s="11">
        <v>3344652.33</v>
      </c>
      <c r="C40" s="16">
        <v>3184398.76</v>
      </c>
      <c r="D40" s="16">
        <v>3321294.83</v>
      </c>
      <c r="E40" s="16">
        <v>3211445.17</v>
      </c>
      <c r="F40" s="17">
        <v>3477703.83</v>
      </c>
      <c r="G40" s="11">
        <v>3175625.35</v>
      </c>
      <c r="H40" s="18">
        <v>3429173.05</v>
      </c>
      <c r="I40" s="21">
        <v>3167541.99</v>
      </c>
      <c r="J40" s="16">
        <v>3258601.14</v>
      </c>
      <c r="K40" s="21">
        <v>3477809.29</v>
      </c>
      <c r="L40" s="5">
        <v>3404756.67</v>
      </c>
      <c r="M40" s="5">
        <v>3353520.63</v>
      </c>
      <c r="N40" s="6">
        <f t="shared" si="0"/>
        <v>39806523.04000001</v>
      </c>
    </row>
    <row r="41" spans="1:14" ht="12.75">
      <c r="A41" t="s">
        <v>29</v>
      </c>
      <c r="B41" s="11">
        <v>60180.03</v>
      </c>
      <c r="C41" s="16">
        <v>61368.69</v>
      </c>
      <c r="D41" s="16">
        <v>57901.78</v>
      </c>
      <c r="E41" s="16">
        <v>58841.53</v>
      </c>
      <c r="F41" s="17">
        <v>65574.67</v>
      </c>
      <c r="G41" s="11">
        <v>59295.51</v>
      </c>
      <c r="H41" s="18">
        <v>64970.99</v>
      </c>
      <c r="I41" s="21">
        <v>44783.19</v>
      </c>
      <c r="J41" s="16">
        <v>57282.14</v>
      </c>
      <c r="K41" s="21">
        <v>60860.57</v>
      </c>
      <c r="L41" s="5">
        <v>60853.99</v>
      </c>
      <c r="M41" s="5">
        <v>58816.56</v>
      </c>
      <c r="N41" s="6">
        <f t="shared" si="0"/>
        <v>710729.6499999999</v>
      </c>
    </row>
    <row r="42" spans="1:14" ht="12.75">
      <c r="A42" t="s">
        <v>104</v>
      </c>
      <c r="B42" s="11">
        <v>399007.93</v>
      </c>
      <c r="C42" s="16">
        <v>395223.91</v>
      </c>
      <c r="D42" s="16">
        <v>388839.71</v>
      </c>
      <c r="E42" s="16">
        <v>380367.5</v>
      </c>
      <c r="F42" s="17">
        <v>384915.01</v>
      </c>
      <c r="G42" s="11">
        <v>416903.88</v>
      </c>
      <c r="H42" s="18">
        <v>441925.32</v>
      </c>
      <c r="I42" s="21">
        <v>392696.93</v>
      </c>
      <c r="J42" s="16">
        <v>366901.18</v>
      </c>
      <c r="K42" s="21">
        <v>410542.49</v>
      </c>
      <c r="L42" s="5">
        <v>412378.39</v>
      </c>
      <c r="M42" s="5">
        <v>394859.78</v>
      </c>
      <c r="N42" s="6">
        <f t="shared" si="0"/>
        <v>4784562.03</v>
      </c>
    </row>
    <row r="43" spans="1:14" ht="12.75">
      <c r="A43" t="s">
        <v>31</v>
      </c>
      <c r="B43" s="11">
        <v>329633.07</v>
      </c>
      <c r="C43" s="16">
        <v>309290.13</v>
      </c>
      <c r="D43" s="16">
        <v>300899.21</v>
      </c>
      <c r="E43" s="16">
        <v>289529.06</v>
      </c>
      <c r="F43" s="17">
        <v>309278.56</v>
      </c>
      <c r="G43" s="11">
        <v>281781.7</v>
      </c>
      <c r="H43" s="18">
        <v>324569.59</v>
      </c>
      <c r="I43" s="21">
        <v>207371.7</v>
      </c>
      <c r="J43" s="16">
        <v>206258.36</v>
      </c>
      <c r="K43" s="21">
        <v>226867.46</v>
      </c>
      <c r="L43" s="5">
        <v>221860.24</v>
      </c>
      <c r="M43" s="5">
        <v>222232.16</v>
      </c>
      <c r="N43" s="6">
        <f t="shared" si="0"/>
        <v>3229571.24</v>
      </c>
    </row>
    <row r="44" spans="1:14" ht="12.75">
      <c r="A44" t="s">
        <v>32</v>
      </c>
      <c r="B44" s="11">
        <v>73128.22</v>
      </c>
      <c r="C44" s="16">
        <v>80557.51</v>
      </c>
      <c r="D44" s="16">
        <v>68160.25</v>
      </c>
      <c r="E44" s="16">
        <v>61129.77</v>
      </c>
      <c r="F44" s="17">
        <v>79754.81</v>
      </c>
      <c r="G44" s="11">
        <v>70262.31</v>
      </c>
      <c r="H44" s="18">
        <v>76274.53</v>
      </c>
      <c r="I44" s="21">
        <v>62346.97</v>
      </c>
      <c r="J44" s="16">
        <v>50687.89</v>
      </c>
      <c r="K44" s="21">
        <v>60311.34</v>
      </c>
      <c r="L44" s="5">
        <v>61715.43</v>
      </c>
      <c r="M44" s="5">
        <v>58081.45</v>
      </c>
      <c r="N44" s="6">
        <f aca="true" t="shared" si="1" ref="N44:N75">SUM(B44:M44)</f>
        <v>802410.48</v>
      </c>
    </row>
    <row r="45" spans="1:14" ht="12.75">
      <c r="A45" t="s">
        <v>33</v>
      </c>
      <c r="B45" s="11">
        <v>12760.95</v>
      </c>
      <c r="C45" s="16">
        <v>10195.64</v>
      </c>
      <c r="D45" s="16">
        <v>12729.43</v>
      </c>
      <c r="E45" s="16">
        <v>9292.79</v>
      </c>
      <c r="F45" s="17">
        <v>13161.86</v>
      </c>
      <c r="G45" s="11">
        <v>13465.44</v>
      </c>
      <c r="H45" s="18">
        <v>13363.2</v>
      </c>
      <c r="I45" s="21">
        <v>11187.28</v>
      </c>
      <c r="J45" s="16">
        <v>26811.5</v>
      </c>
      <c r="K45" s="21">
        <v>22475.78</v>
      </c>
      <c r="L45" s="5">
        <v>21555.58</v>
      </c>
      <c r="M45" s="5">
        <v>19434.06</v>
      </c>
      <c r="N45" s="6">
        <f t="shared" si="1"/>
        <v>186433.51</v>
      </c>
    </row>
    <row r="46" spans="1:14" ht="12.75">
      <c r="A46" t="s">
        <v>105</v>
      </c>
      <c r="B46" s="11">
        <v>660027.41</v>
      </c>
      <c r="C46" s="16">
        <v>664947.47</v>
      </c>
      <c r="D46" s="16">
        <v>707492.91</v>
      </c>
      <c r="E46" s="16">
        <v>657707.18</v>
      </c>
      <c r="F46" s="17">
        <v>754274.76</v>
      </c>
      <c r="G46" s="11">
        <v>656962.08</v>
      </c>
      <c r="H46" s="18">
        <v>715513.9</v>
      </c>
      <c r="I46" s="21">
        <v>723732.39</v>
      </c>
      <c r="J46" s="16">
        <v>721622.99</v>
      </c>
      <c r="K46" s="21">
        <v>818087.81</v>
      </c>
      <c r="L46" s="5">
        <v>715881.47</v>
      </c>
      <c r="M46" s="5">
        <v>728075.54</v>
      </c>
      <c r="N46" s="6">
        <f t="shared" si="1"/>
        <v>8524325.91</v>
      </c>
    </row>
    <row r="47" spans="1:14" ht="12.75">
      <c r="A47" t="s">
        <v>106</v>
      </c>
      <c r="B47" s="11">
        <v>1379374.29</v>
      </c>
      <c r="C47" s="16">
        <v>1458049.13</v>
      </c>
      <c r="D47" s="16">
        <v>1470419.36</v>
      </c>
      <c r="E47" s="16">
        <v>1381527.77</v>
      </c>
      <c r="F47" s="17">
        <v>1496129.25</v>
      </c>
      <c r="G47" s="11">
        <v>1510534.19</v>
      </c>
      <c r="H47" s="18">
        <v>1589441.5</v>
      </c>
      <c r="I47" s="21">
        <v>1575307.94</v>
      </c>
      <c r="J47" s="16">
        <v>1612490.02</v>
      </c>
      <c r="K47" s="21">
        <v>1778898.22</v>
      </c>
      <c r="L47" s="5">
        <v>1671846.63</v>
      </c>
      <c r="M47" s="5">
        <v>1558722.75</v>
      </c>
      <c r="N47" s="6">
        <f t="shared" si="1"/>
        <v>18482741.05</v>
      </c>
    </row>
    <row r="48" spans="1:14" ht="12.75">
      <c r="A48" t="s">
        <v>107</v>
      </c>
      <c r="B48" s="11">
        <v>626491.02</v>
      </c>
      <c r="C48" s="16">
        <v>624496.76</v>
      </c>
      <c r="D48" s="16">
        <v>655176.05</v>
      </c>
      <c r="E48" s="16">
        <v>632888.09</v>
      </c>
      <c r="F48" s="17">
        <v>708682.57</v>
      </c>
      <c r="G48" s="11">
        <v>676141.35</v>
      </c>
      <c r="H48" s="18">
        <v>687945.57</v>
      </c>
      <c r="I48" s="21">
        <v>613599.48</v>
      </c>
      <c r="J48" s="16">
        <v>660042.83</v>
      </c>
      <c r="K48" s="21">
        <v>691818.08</v>
      </c>
      <c r="L48" s="5">
        <v>680663.31</v>
      </c>
      <c r="M48" s="5">
        <v>667122.5</v>
      </c>
      <c r="N48" s="6">
        <f t="shared" si="1"/>
        <v>7925067.610000001</v>
      </c>
    </row>
    <row r="49" spans="1:14" ht="12.75">
      <c r="A49" t="s">
        <v>37</v>
      </c>
      <c r="B49" s="11">
        <v>113029.14</v>
      </c>
      <c r="C49" s="16">
        <v>125100.2</v>
      </c>
      <c r="D49" s="16">
        <v>99203.04</v>
      </c>
      <c r="E49" s="16">
        <v>86690.16</v>
      </c>
      <c r="F49" s="17">
        <v>101460.49</v>
      </c>
      <c r="G49" s="11">
        <v>101290.07</v>
      </c>
      <c r="H49" s="18">
        <v>107765.74</v>
      </c>
      <c r="I49" s="21">
        <v>106067.24</v>
      </c>
      <c r="J49" s="16">
        <v>103538.22</v>
      </c>
      <c r="K49" s="21">
        <v>117279.19</v>
      </c>
      <c r="L49" s="5">
        <v>112951.82</v>
      </c>
      <c r="M49" s="5">
        <v>128909.15</v>
      </c>
      <c r="N49" s="6">
        <f t="shared" si="1"/>
        <v>1303284.46</v>
      </c>
    </row>
    <row r="50" spans="1:14" ht="12.75">
      <c r="A50" t="s">
        <v>38</v>
      </c>
      <c r="B50" s="11">
        <v>30402.29</v>
      </c>
      <c r="C50" s="16">
        <v>25956.1</v>
      </c>
      <c r="D50" s="16">
        <v>24404.9</v>
      </c>
      <c r="E50" s="16">
        <v>22851.39</v>
      </c>
      <c r="F50" s="17">
        <v>26251.38</v>
      </c>
      <c r="G50" s="11">
        <v>23366.64</v>
      </c>
      <c r="H50" s="18">
        <v>27674.21</v>
      </c>
      <c r="I50" s="21">
        <v>23234.53</v>
      </c>
      <c r="J50" s="16">
        <v>21961.39</v>
      </c>
      <c r="K50" s="21">
        <v>22736.16</v>
      </c>
      <c r="L50" s="5">
        <v>22985.52</v>
      </c>
      <c r="M50" s="5">
        <v>22270.52</v>
      </c>
      <c r="N50" s="6">
        <f t="shared" si="1"/>
        <v>294095.03</v>
      </c>
    </row>
    <row r="51" spans="1:14" ht="12.75">
      <c r="A51" t="s">
        <v>39</v>
      </c>
      <c r="B51" s="11">
        <v>202728.1</v>
      </c>
      <c r="C51" s="16">
        <v>183745.86</v>
      </c>
      <c r="D51" s="16">
        <v>178699.79</v>
      </c>
      <c r="E51" s="16">
        <v>182106.25</v>
      </c>
      <c r="F51" s="17">
        <v>171590.53</v>
      </c>
      <c r="G51" s="11">
        <v>174734.83</v>
      </c>
      <c r="H51" s="18">
        <v>209027.05</v>
      </c>
      <c r="I51" s="21">
        <v>103404.94</v>
      </c>
      <c r="J51" s="16">
        <v>82604.15</v>
      </c>
      <c r="K51" s="21">
        <v>90403.31</v>
      </c>
      <c r="L51" s="5">
        <v>89095.4</v>
      </c>
      <c r="M51" s="5">
        <v>84853.56</v>
      </c>
      <c r="N51" s="6">
        <f t="shared" si="1"/>
        <v>1752993.77</v>
      </c>
    </row>
    <row r="52" spans="1:14" ht="12.75">
      <c r="A52" t="s">
        <v>108</v>
      </c>
      <c r="B52" s="11">
        <v>728203.42</v>
      </c>
      <c r="C52" s="16">
        <v>735195.78</v>
      </c>
      <c r="D52" s="16">
        <v>743216.17</v>
      </c>
      <c r="E52" s="16">
        <v>721371.73</v>
      </c>
      <c r="F52" s="17">
        <v>744912.75</v>
      </c>
      <c r="G52" s="11">
        <v>734223.77</v>
      </c>
      <c r="H52" s="18">
        <v>796530.72</v>
      </c>
      <c r="I52" s="21">
        <v>769104.76</v>
      </c>
      <c r="J52" s="16">
        <v>780368.79</v>
      </c>
      <c r="K52" s="21">
        <v>855156.56</v>
      </c>
      <c r="L52" s="5">
        <v>812997.14</v>
      </c>
      <c r="M52" s="5">
        <v>760828.83</v>
      </c>
      <c r="N52" s="6">
        <f t="shared" si="1"/>
        <v>9182110.42</v>
      </c>
    </row>
    <row r="53" spans="1:14" ht="12.75">
      <c r="A53" t="s">
        <v>41</v>
      </c>
      <c r="B53" s="11">
        <v>1128459.67</v>
      </c>
      <c r="C53" s="16">
        <v>1105559.42</v>
      </c>
      <c r="D53" s="16">
        <v>1117038.77</v>
      </c>
      <c r="E53" s="16">
        <v>1087125.61</v>
      </c>
      <c r="F53" s="17">
        <v>1151869.81</v>
      </c>
      <c r="G53" s="11">
        <v>1136233.85</v>
      </c>
      <c r="H53" s="18">
        <v>1221647.16</v>
      </c>
      <c r="I53" s="21">
        <v>1021281.72</v>
      </c>
      <c r="J53" s="16">
        <v>1006771.28</v>
      </c>
      <c r="K53" s="21">
        <v>1152332.97</v>
      </c>
      <c r="L53" s="5">
        <v>1120235.31</v>
      </c>
      <c r="M53" s="5">
        <v>1044963.29</v>
      </c>
      <c r="N53" s="6">
        <f t="shared" si="1"/>
        <v>13293518.86</v>
      </c>
    </row>
    <row r="54" spans="1:14" ht="12.75">
      <c r="A54" t="s">
        <v>42</v>
      </c>
      <c r="B54" s="11">
        <v>368306.64</v>
      </c>
      <c r="C54" s="16">
        <v>377235.9</v>
      </c>
      <c r="D54" s="16">
        <v>384777.15</v>
      </c>
      <c r="E54" s="16">
        <v>370016.65</v>
      </c>
      <c r="F54" s="17">
        <v>375561.35</v>
      </c>
      <c r="G54" s="11">
        <v>376585.2</v>
      </c>
      <c r="H54" s="18">
        <v>412430.28</v>
      </c>
      <c r="I54" s="21">
        <v>408244.52</v>
      </c>
      <c r="J54" s="16">
        <v>401591.42</v>
      </c>
      <c r="K54" s="21">
        <v>441019.27</v>
      </c>
      <c r="L54" s="5">
        <v>447531.69</v>
      </c>
      <c r="M54" s="5">
        <v>422645.04</v>
      </c>
      <c r="N54" s="6">
        <f t="shared" si="1"/>
        <v>4785945.11</v>
      </c>
    </row>
    <row r="55" spans="1:14" ht="12.75">
      <c r="A55" t="s">
        <v>109</v>
      </c>
      <c r="B55" s="11">
        <v>280695.31</v>
      </c>
      <c r="C55" s="16">
        <v>306057.55</v>
      </c>
      <c r="D55" s="16">
        <v>285428.18</v>
      </c>
      <c r="E55" s="16">
        <v>205667.27</v>
      </c>
      <c r="F55" s="17">
        <v>237536.38</v>
      </c>
      <c r="G55" s="11">
        <v>220334.09</v>
      </c>
      <c r="H55" s="18">
        <v>243455.09</v>
      </c>
      <c r="I55" s="21">
        <v>256914.22</v>
      </c>
      <c r="J55" s="16">
        <v>265461.54</v>
      </c>
      <c r="K55" s="21">
        <v>282846.6</v>
      </c>
      <c r="L55" s="5">
        <v>305370.58</v>
      </c>
      <c r="M55" s="5">
        <v>313700.49</v>
      </c>
      <c r="N55" s="6">
        <f t="shared" si="1"/>
        <v>3203467.3</v>
      </c>
    </row>
    <row r="56" spans="1:14" ht="12.75">
      <c r="A56" t="s">
        <v>110</v>
      </c>
      <c r="B56" s="11">
        <v>207403.86</v>
      </c>
      <c r="C56" s="16">
        <v>198001.73</v>
      </c>
      <c r="D56" s="16">
        <v>197160.29</v>
      </c>
      <c r="E56" s="16">
        <v>197792.4</v>
      </c>
      <c r="F56" s="17">
        <v>194548.29</v>
      </c>
      <c r="G56" s="11">
        <v>183363.97</v>
      </c>
      <c r="H56" s="18">
        <v>204553.41</v>
      </c>
      <c r="I56" s="21">
        <v>415940.83</v>
      </c>
      <c r="J56" s="16">
        <v>169316.89</v>
      </c>
      <c r="K56" s="21">
        <v>184503</v>
      </c>
      <c r="L56" s="5">
        <v>194825.15</v>
      </c>
      <c r="M56" s="5">
        <v>181282.13</v>
      </c>
      <c r="N56" s="6">
        <f t="shared" si="1"/>
        <v>2528691.9499999997</v>
      </c>
    </row>
    <row r="57" spans="1:14" ht="12.75">
      <c r="A57" t="s">
        <v>111</v>
      </c>
      <c r="B57" s="11">
        <v>518456.37</v>
      </c>
      <c r="C57" s="16">
        <v>542112.37</v>
      </c>
      <c r="D57" s="16">
        <v>523386.29</v>
      </c>
      <c r="E57" s="16">
        <v>370962.58</v>
      </c>
      <c r="F57" s="17">
        <v>555713.36</v>
      </c>
      <c r="G57" s="11">
        <v>479325.66</v>
      </c>
      <c r="H57" s="18">
        <v>488746.97</v>
      </c>
      <c r="I57" s="21">
        <v>446973.48</v>
      </c>
      <c r="J57" s="16">
        <v>437098.95</v>
      </c>
      <c r="K57" s="21">
        <v>502025.66</v>
      </c>
      <c r="L57" s="5">
        <v>499261.31</v>
      </c>
      <c r="M57" s="5">
        <v>505654.16</v>
      </c>
      <c r="N57" s="6">
        <f t="shared" si="1"/>
        <v>5869717.16</v>
      </c>
    </row>
    <row r="58" spans="1:14" ht="12.75">
      <c r="A58" t="s">
        <v>46</v>
      </c>
      <c r="B58" s="11">
        <v>163122.58</v>
      </c>
      <c r="C58" s="16">
        <v>160320.3</v>
      </c>
      <c r="D58" s="16">
        <v>162885.09</v>
      </c>
      <c r="E58" s="16">
        <v>158141.55</v>
      </c>
      <c r="F58" s="17">
        <v>175903.26</v>
      </c>
      <c r="G58" s="11">
        <v>176867.58</v>
      </c>
      <c r="H58" s="18">
        <v>188442.44</v>
      </c>
      <c r="I58" s="21">
        <v>169496.23</v>
      </c>
      <c r="J58" s="16">
        <v>178121.3</v>
      </c>
      <c r="K58" s="21">
        <v>186567.62</v>
      </c>
      <c r="L58" s="5">
        <v>185702.88</v>
      </c>
      <c r="M58" s="5">
        <v>164189.5</v>
      </c>
      <c r="N58" s="6">
        <f t="shared" si="1"/>
        <v>2069760.33</v>
      </c>
    </row>
    <row r="59" spans="1:14" ht="12.75">
      <c r="A59" t="s">
        <v>112</v>
      </c>
      <c r="B59" s="11">
        <v>3449708.26</v>
      </c>
      <c r="C59" s="16">
        <v>3420196.94</v>
      </c>
      <c r="D59" s="16">
        <v>3401757.85</v>
      </c>
      <c r="E59" s="16">
        <v>3229941.27</v>
      </c>
      <c r="F59" s="17">
        <v>3540897.46</v>
      </c>
      <c r="G59" s="11">
        <v>3134499.11</v>
      </c>
      <c r="H59" s="18">
        <v>3506883.59</v>
      </c>
      <c r="I59" s="21">
        <v>3247159.44</v>
      </c>
      <c r="J59" s="16">
        <v>2976073.77</v>
      </c>
      <c r="K59" s="21">
        <v>3474432.3</v>
      </c>
      <c r="L59" s="5">
        <v>3139296.74</v>
      </c>
      <c r="M59" s="5">
        <v>3259288.19</v>
      </c>
      <c r="N59" s="6">
        <f t="shared" si="1"/>
        <v>39780134.919999994</v>
      </c>
    </row>
    <row r="60" spans="1:14" ht="12.75">
      <c r="A60" t="s">
        <v>113</v>
      </c>
      <c r="B60" s="11">
        <v>852614.54</v>
      </c>
      <c r="C60" s="16">
        <v>877271.83</v>
      </c>
      <c r="D60" s="16">
        <v>867301.82</v>
      </c>
      <c r="E60" s="16">
        <v>761714.31</v>
      </c>
      <c r="F60" s="17">
        <v>840282.67</v>
      </c>
      <c r="G60" s="11">
        <v>814854.9</v>
      </c>
      <c r="H60" s="18">
        <v>853102.95</v>
      </c>
      <c r="I60" s="21">
        <v>860084.76</v>
      </c>
      <c r="J60" s="16">
        <v>869795.06</v>
      </c>
      <c r="K60" s="21">
        <v>976868.06</v>
      </c>
      <c r="L60" s="5">
        <v>947928.35</v>
      </c>
      <c r="M60" s="5">
        <v>914463.08</v>
      </c>
      <c r="N60" s="6">
        <f t="shared" si="1"/>
        <v>10436282.33</v>
      </c>
    </row>
    <row r="61" spans="1:14" ht="12.75">
      <c r="A61" t="s">
        <v>114</v>
      </c>
      <c r="B61" s="11">
        <v>2692174.86</v>
      </c>
      <c r="C61" s="16">
        <v>2648188.73</v>
      </c>
      <c r="D61" s="16">
        <v>2742512.99</v>
      </c>
      <c r="E61" s="16">
        <v>2686425.64</v>
      </c>
      <c r="F61" s="17">
        <v>2696812.78</v>
      </c>
      <c r="G61" s="11">
        <v>2699922.83</v>
      </c>
      <c r="H61" s="18">
        <v>2897860.65</v>
      </c>
      <c r="I61" s="21">
        <v>2929122.01</v>
      </c>
      <c r="J61" s="16">
        <v>2864569.7</v>
      </c>
      <c r="K61" s="21">
        <v>3111039.8</v>
      </c>
      <c r="L61" s="5">
        <v>3126693.68</v>
      </c>
      <c r="M61" s="5">
        <v>3076435.13</v>
      </c>
      <c r="N61" s="6">
        <f t="shared" si="1"/>
        <v>34171758.800000004</v>
      </c>
    </row>
    <row r="62" spans="1:14" ht="12.75">
      <c r="A62" t="s">
        <v>50</v>
      </c>
      <c r="B62" s="11">
        <v>1006322.73</v>
      </c>
      <c r="C62" s="16">
        <v>1049288.38</v>
      </c>
      <c r="D62" s="16">
        <v>1037997.35</v>
      </c>
      <c r="E62" s="16">
        <v>977235.73</v>
      </c>
      <c r="F62" s="17">
        <v>1049604.56</v>
      </c>
      <c r="G62" s="11">
        <v>1044912.27</v>
      </c>
      <c r="H62" s="18">
        <v>1083089.51</v>
      </c>
      <c r="I62" s="21">
        <v>1032651.77</v>
      </c>
      <c r="J62" s="16">
        <v>1033924.28</v>
      </c>
      <c r="K62" s="21">
        <v>1157834.85</v>
      </c>
      <c r="L62" s="5">
        <v>1091825.65</v>
      </c>
      <c r="M62" s="5">
        <v>1047152.14</v>
      </c>
      <c r="N62" s="6">
        <f t="shared" si="1"/>
        <v>12611839.219999999</v>
      </c>
    </row>
    <row r="63" spans="1:14" ht="12.75">
      <c r="A63" t="s">
        <v>115</v>
      </c>
      <c r="B63" s="11">
        <v>1851525.01</v>
      </c>
      <c r="C63" s="16">
        <v>1825040.37</v>
      </c>
      <c r="D63" s="16">
        <v>1895811.22</v>
      </c>
      <c r="E63" s="16">
        <v>1823840.49</v>
      </c>
      <c r="F63" s="17">
        <v>1913346.32</v>
      </c>
      <c r="G63" s="11">
        <v>1837474.62</v>
      </c>
      <c r="H63" s="18">
        <v>1917899.95</v>
      </c>
      <c r="I63" s="21">
        <v>1890205.99</v>
      </c>
      <c r="J63" s="16">
        <v>1847910.12</v>
      </c>
      <c r="K63" s="21">
        <v>2134232.26</v>
      </c>
      <c r="L63" s="5">
        <v>2051736.77</v>
      </c>
      <c r="M63" s="5">
        <v>2021281.01</v>
      </c>
      <c r="N63" s="6">
        <f t="shared" si="1"/>
        <v>23010304.130000003</v>
      </c>
    </row>
    <row r="64" spans="1:14" ht="12.75">
      <c r="A64" t="s">
        <v>116</v>
      </c>
      <c r="B64" s="11">
        <v>1571346.26</v>
      </c>
      <c r="C64" s="16">
        <v>1544279</v>
      </c>
      <c r="D64" s="16">
        <v>1554222.91</v>
      </c>
      <c r="E64" s="16">
        <v>1492987.15</v>
      </c>
      <c r="F64" s="17">
        <v>1604638.19</v>
      </c>
      <c r="G64" s="11">
        <v>1506222.17</v>
      </c>
      <c r="H64" s="18">
        <v>1646653.62</v>
      </c>
      <c r="I64" s="21">
        <v>1448761.05</v>
      </c>
      <c r="J64" s="16">
        <v>1480266.67</v>
      </c>
      <c r="K64" s="21">
        <v>1653614.47</v>
      </c>
      <c r="L64" s="5">
        <v>1570973.15</v>
      </c>
      <c r="M64" s="5">
        <v>1480598.8</v>
      </c>
      <c r="N64" s="6">
        <f t="shared" si="1"/>
        <v>18554563.44</v>
      </c>
    </row>
    <row r="65" spans="1:14" ht="12.75">
      <c r="A65" t="s">
        <v>117</v>
      </c>
      <c r="B65" s="11">
        <v>193749.47</v>
      </c>
      <c r="C65" s="16">
        <v>196502.38</v>
      </c>
      <c r="D65" s="16">
        <v>185549.98</v>
      </c>
      <c r="E65" s="16">
        <v>195091.51</v>
      </c>
      <c r="F65" s="17">
        <v>184624.06</v>
      </c>
      <c r="G65" s="11">
        <v>182227.51</v>
      </c>
      <c r="H65" s="18">
        <v>192588.46</v>
      </c>
      <c r="I65" s="21">
        <v>176288.8</v>
      </c>
      <c r="J65" s="16">
        <v>188983.56</v>
      </c>
      <c r="K65" s="21">
        <v>205869.21</v>
      </c>
      <c r="L65" s="5">
        <v>209760.23</v>
      </c>
      <c r="M65" s="5">
        <v>202636.43</v>
      </c>
      <c r="N65" s="6">
        <f t="shared" si="1"/>
        <v>2313871.6</v>
      </c>
    </row>
    <row r="66" spans="1:14" ht="12.75">
      <c r="A66" t="s">
        <v>118</v>
      </c>
      <c r="B66" s="11">
        <v>598715.77</v>
      </c>
      <c r="C66" s="16">
        <v>585875.6</v>
      </c>
      <c r="D66" s="16">
        <v>546504.9</v>
      </c>
      <c r="E66" s="16">
        <v>563546.39</v>
      </c>
      <c r="F66" s="17">
        <v>581800.67</v>
      </c>
      <c r="G66" s="11">
        <v>567205.81</v>
      </c>
      <c r="H66" s="18">
        <v>605376.81</v>
      </c>
      <c r="I66" s="21">
        <v>515674.83</v>
      </c>
      <c r="J66" s="16">
        <v>503671.23</v>
      </c>
      <c r="K66" s="21">
        <v>557988.22</v>
      </c>
      <c r="L66" s="5">
        <v>567094.59</v>
      </c>
      <c r="M66" s="5">
        <v>538599.53</v>
      </c>
      <c r="N66" s="6">
        <f t="shared" si="1"/>
        <v>6732054.35</v>
      </c>
    </row>
    <row r="67" spans="1:14" ht="12.75">
      <c r="A67" t="s">
        <v>119</v>
      </c>
      <c r="B67" s="11">
        <v>678918.65</v>
      </c>
      <c r="C67" s="16">
        <v>684768.9</v>
      </c>
      <c r="D67" s="16">
        <v>686755</v>
      </c>
      <c r="E67" s="16">
        <v>646075.79</v>
      </c>
      <c r="F67" s="17">
        <v>694399.71</v>
      </c>
      <c r="G67" s="11">
        <v>668168.56</v>
      </c>
      <c r="H67" s="18">
        <v>699636.36</v>
      </c>
      <c r="I67" s="21">
        <v>658595.26</v>
      </c>
      <c r="J67" s="16">
        <v>659642.13</v>
      </c>
      <c r="K67" s="21">
        <v>722401.49</v>
      </c>
      <c r="L67" s="5">
        <v>718474.6</v>
      </c>
      <c r="M67" s="5">
        <v>712858.76</v>
      </c>
      <c r="N67" s="6">
        <f t="shared" si="1"/>
        <v>8230695.209999999</v>
      </c>
    </row>
    <row r="68" spans="1:14" ht="12.75">
      <c r="A68" t="s">
        <v>120</v>
      </c>
      <c r="B68" s="11">
        <v>355748.43</v>
      </c>
      <c r="C68" s="16">
        <v>363330.52</v>
      </c>
      <c r="D68" s="16">
        <v>377599.12</v>
      </c>
      <c r="E68" s="16">
        <v>305194.42</v>
      </c>
      <c r="F68" s="17">
        <v>340475.78</v>
      </c>
      <c r="G68" s="11">
        <v>312279.42</v>
      </c>
      <c r="H68" s="18">
        <v>337665.17</v>
      </c>
      <c r="I68" s="21">
        <v>330552.91</v>
      </c>
      <c r="J68" s="16">
        <v>350336.64</v>
      </c>
      <c r="K68" s="21">
        <v>393182.53</v>
      </c>
      <c r="L68" s="5">
        <v>403913.86</v>
      </c>
      <c r="M68" s="5">
        <v>396494.76</v>
      </c>
      <c r="N68" s="6">
        <f t="shared" si="1"/>
        <v>4266773.5600000005</v>
      </c>
    </row>
    <row r="69" spans="1:14" ht="12.75">
      <c r="A69" t="s">
        <v>121</v>
      </c>
      <c r="B69" s="11">
        <v>759365.07</v>
      </c>
      <c r="C69" s="16">
        <v>772434.84</v>
      </c>
      <c r="D69" s="16">
        <v>769826.71</v>
      </c>
      <c r="E69" s="16">
        <v>742933.9</v>
      </c>
      <c r="F69" s="17">
        <v>808499.32</v>
      </c>
      <c r="G69" s="11">
        <v>764584.85</v>
      </c>
      <c r="H69" s="18">
        <v>816093.12</v>
      </c>
      <c r="I69" s="21">
        <v>831644.11</v>
      </c>
      <c r="J69" s="16">
        <v>841366.37</v>
      </c>
      <c r="K69" s="21">
        <v>920649.78</v>
      </c>
      <c r="L69" s="5">
        <v>888412.12</v>
      </c>
      <c r="M69" s="5">
        <v>802759.85</v>
      </c>
      <c r="N69" s="6">
        <f t="shared" si="1"/>
        <v>9718570.04</v>
      </c>
    </row>
    <row r="70" spans="1:14" ht="12.75">
      <c r="A70" t="s">
        <v>122</v>
      </c>
      <c r="B70" s="11">
        <v>1086399.7</v>
      </c>
      <c r="C70" s="16">
        <v>1064223.51</v>
      </c>
      <c r="D70" s="16">
        <v>1009696.25</v>
      </c>
      <c r="E70" s="16">
        <v>993980.24</v>
      </c>
      <c r="F70" s="17">
        <v>1057657.08</v>
      </c>
      <c r="G70" s="11">
        <v>941034.21</v>
      </c>
      <c r="H70" s="18">
        <v>1039878.79</v>
      </c>
      <c r="I70" s="21">
        <v>1080238.87</v>
      </c>
      <c r="J70" s="16">
        <v>987565.58</v>
      </c>
      <c r="K70" s="21">
        <v>1182734.42</v>
      </c>
      <c r="L70" s="5">
        <v>1079680.73</v>
      </c>
      <c r="M70" s="5">
        <v>1109106.29</v>
      </c>
      <c r="N70" s="6">
        <f t="shared" si="1"/>
        <v>12632195.670000002</v>
      </c>
    </row>
    <row r="71" spans="1:14" ht="12.75">
      <c r="A71" t="s">
        <v>59</v>
      </c>
      <c r="B71" s="11">
        <v>429581.49</v>
      </c>
      <c r="C71" s="16">
        <v>393962.44</v>
      </c>
      <c r="D71" s="16">
        <v>392879.96</v>
      </c>
      <c r="E71" s="16">
        <v>398366.89</v>
      </c>
      <c r="F71" s="17">
        <v>412673.06</v>
      </c>
      <c r="G71" s="11">
        <v>396127.51</v>
      </c>
      <c r="H71" s="18">
        <v>455281.11</v>
      </c>
      <c r="I71" s="21">
        <v>321941.4</v>
      </c>
      <c r="J71" s="16">
        <v>295279.25</v>
      </c>
      <c r="K71" s="21">
        <v>347018.65</v>
      </c>
      <c r="L71" s="5">
        <v>324690.69</v>
      </c>
      <c r="M71" s="5">
        <v>295438.97</v>
      </c>
      <c r="N71" s="6">
        <f t="shared" si="1"/>
        <v>4463241.419999999</v>
      </c>
    </row>
    <row r="72" spans="1:14" ht="12.75">
      <c r="A72" t="s">
        <v>123</v>
      </c>
      <c r="B72" s="11">
        <v>155773.23</v>
      </c>
      <c r="C72" s="16">
        <v>142358.13</v>
      </c>
      <c r="D72" s="16">
        <v>143976.62</v>
      </c>
      <c r="E72" s="16">
        <v>139481.35</v>
      </c>
      <c r="F72" s="17">
        <v>151054.46</v>
      </c>
      <c r="G72" s="11">
        <v>139633.28</v>
      </c>
      <c r="H72" s="18">
        <v>157678.54</v>
      </c>
      <c r="I72" s="21">
        <v>250304.7</v>
      </c>
      <c r="J72" s="16">
        <v>132051.94</v>
      </c>
      <c r="K72" s="21">
        <v>151113.71</v>
      </c>
      <c r="L72" s="5">
        <v>142344.98</v>
      </c>
      <c r="M72" s="5">
        <v>136194.04</v>
      </c>
      <c r="N72" s="6">
        <f t="shared" si="1"/>
        <v>1841964.98</v>
      </c>
    </row>
    <row r="73" spans="1:14" ht="12.75">
      <c r="A73" t="s">
        <v>61</v>
      </c>
      <c r="B73" s="11">
        <v>93271.54</v>
      </c>
      <c r="C73" s="16">
        <v>89287.36</v>
      </c>
      <c r="D73" s="16">
        <v>84075.71</v>
      </c>
      <c r="E73" s="16">
        <v>83239.65</v>
      </c>
      <c r="F73" s="17">
        <v>94011.88</v>
      </c>
      <c r="G73" s="11">
        <v>83561.35</v>
      </c>
      <c r="H73" s="18">
        <v>97127.98</v>
      </c>
      <c r="I73" s="21">
        <v>78246.95</v>
      </c>
      <c r="J73" s="16">
        <v>81288.9</v>
      </c>
      <c r="K73" s="21">
        <v>92411.24</v>
      </c>
      <c r="L73" s="5">
        <v>95935.52</v>
      </c>
      <c r="M73" s="5">
        <v>87938.34</v>
      </c>
      <c r="N73" s="6">
        <f t="shared" si="1"/>
        <v>1060396.42</v>
      </c>
    </row>
    <row r="74" spans="1:14" ht="12.75">
      <c r="A74" t="s">
        <v>62</v>
      </c>
      <c r="B74" s="11">
        <v>34873.33</v>
      </c>
      <c r="C74" s="16">
        <v>29895.58</v>
      </c>
      <c r="D74" s="16">
        <v>32249.55</v>
      </c>
      <c r="E74" s="16">
        <v>34956.28</v>
      </c>
      <c r="F74" s="17">
        <v>34015.24</v>
      </c>
      <c r="G74" s="11">
        <v>30075.73</v>
      </c>
      <c r="H74" s="18">
        <v>34234.41</v>
      </c>
      <c r="I74" s="21">
        <v>23663.78</v>
      </c>
      <c r="J74" s="16">
        <v>28076.81</v>
      </c>
      <c r="K74" s="21">
        <v>31568.73</v>
      </c>
      <c r="L74" s="5">
        <v>30463.78</v>
      </c>
      <c r="M74" s="5">
        <v>27264.76</v>
      </c>
      <c r="N74" s="6">
        <f t="shared" si="1"/>
        <v>371337.98</v>
      </c>
    </row>
    <row r="75" spans="1:14" ht="12.75">
      <c r="A75" t="s">
        <v>124</v>
      </c>
      <c r="B75" s="11">
        <v>1075523.67</v>
      </c>
      <c r="C75" s="16">
        <v>1139540.78</v>
      </c>
      <c r="D75" s="16">
        <v>1151788.41</v>
      </c>
      <c r="E75" s="16">
        <v>1079182.53</v>
      </c>
      <c r="F75" s="17">
        <v>1167355.67</v>
      </c>
      <c r="G75" s="11">
        <v>1082072.7</v>
      </c>
      <c r="H75" s="18">
        <v>1128201.39</v>
      </c>
      <c r="I75" s="21">
        <v>995015.76</v>
      </c>
      <c r="J75" s="16">
        <v>1146245.43</v>
      </c>
      <c r="K75" s="21">
        <v>1284685.53</v>
      </c>
      <c r="L75" s="5">
        <v>1223533.83</v>
      </c>
      <c r="M75" s="5">
        <v>1153645.82</v>
      </c>
      <c r="N75" s="6">
        <f t="shared" si="1"/>
        <v>13626791.52</v>
      </c>
    </row>
    <row r="76" spans="1:14" ht="12.75">
      <c r="A76" t="s">
        <v>125</v>
      </c>
      <c r="B76" s="11">
        <v>61458.25</v>
      </c>
      <c r="C76" s="16">
        <v>62895.58</v>
      </c>
      <c r="D76" s="16">
        <v>58228.33</v>
      </c>
      <c r="E76" s="16">
        <v>58125.88</v>
      </c>
      <c r="F76" s="17">
        <v>59762.06</v>
      </c>
      <c r="G76" s="11">
        <v>53951.93</v>
      </c>
      <c r="H76" s="18">
        <v>64508.11</v>
      </c>
      <c r="I76" s="21">
        <v>60335.28</v>
      </c>
      <c r="J76" s="16">
        <v>59007.95</v>
      </c>
      <c r="K76" s="21">
        <v>63989.5</v>
      </c>
      <c r="L76" s="5">
        <v>65815.28</v>
      </c>
      <c r="M76" s="5">
        <v>66364.58</v>
      </c>
      <c r="N76" s="6">
        <f>SUM(B76:M76)</f>
        <v>734442.7299999999</v>
      </c>
    </row>
    <row r="77" spans="1:14" ht="12.75">
      <c r="A77" t="s">
        <v>126</v>
      </c>
      <c r="B77" s="11">
        <v>251545.31</v>
      </c>
      <c r="C77" s="16">
        <v>260731.24</v>
      </c>
      <c r="D77" s="16">
        <v>210817.7</v>
      </c>
      <c r="E77" s="16">
        <v>143166.02</v>
      </c>
      <c r="F77" s="17">
        <v>216915.21</v>
      </c>
      <c r="G77" s="11">
        <v>171119.36</v>
      </c>
      <c r="H77" s="18">
        <v>184757.18</v>
      </c>
      <c r="I77" s="21">
        <v>174389.86</v>
      </c>
      <c r="J77" s="16">
        <v>208634.22</v>
      </c>
      <c r="K77" s="21">
        <v>239941.07</v>
      </c>
      <c r="L77" s="5">
        <v>243688.81</v>
      </c>
      <c r="M77" s="5">
        <v>245284.58</v>
      </c>
      <c r="N77" s="6">
        <f>SUM(B77:M77)</f>
        <v>2550990.56</v>
      </c>
    </row>
    <row r="78" spans="1:14" ht="12.75">
      <c r="A78" t="s">
        <v>66</v>
      </c>
      <c r="B78" s="11">
        <v>63160.95</v>
      </c>
      <c r="C78" s="16">
        <v>62758.87</v>
      </c>
      <c r="D78" s="16">
        <v>54625.8</v>
      </c>
      <c r="E78" s="16">
        <v>58790.57</v>
      </c>
      <c r="F78" s="17">
        <v>54982.55</v>
      </c>
      <c r="G78" s="11">
        <v>59266.12</v>
      </c>
      <c r="H78" s="18">
        <v>62889.34</v>
      </c>
      <c r="I78" s="21">
        <v>62368.51</v>
      </c>
      <c r="J78" s="16">
        <v>64262.73</v>
      </c>
      <c r="K78" s="21">
        <v>66825.86</v>
      </c>
      <c r="L78" s="5">
        <v>68209.05</v>
      </c>
      <c r="M78" s="5">
        <v>67014.47</v>
      </c>
      <c r="N78" s="6">
        <f>SUM(B78:M78)</f>
        <v>745154.82</v>
      </c>
    </row>
    <row r="79" spans="1:13" ht="12.75">
      <c r="A79" t="s">
        <v>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4" ht="12.75">
      <c r="A80" t="s">
        <v>68</v>
      </c>
      <c r="B80" s="5">
        <f aca="true" t="shared" si="2" ref="B80:M80">SUM(B12:B78)</f>
        <v>47196508.279999994</v>
      </c>
      <c r="C80" s="5">
        <f t="shared" si="2"/>
        <v>47039800.85</v>
      </c>
      <c r="D80" s="5">
        <f t="shared" si="2"/>
        <v>47266363.04999998</v>
      </c>
      <c r="E80" s="5">
        <f t="shared" si="2"/>
        <v>45560568.78</v>
      </c>
      <c r="F80" s="5">
        <f t="shared" si="2"/>
        <v>48206305.710000016</v>
      </c>
      <c r="G80" s="5">
        <f t="shared" si="2"/>
        <v>45843666.02</v>
      </c>
      <c r="H80" s="5">
        <f t="shared" si="2"/>
        <v>49238226.40999999</v>
      </c>
      <c r="I80" s="5">
        <f t="shared" si="2"/>
        <v>47673880.33999999</v>
      </c>
      <c r="J80" s="5">
        <f t="shared" si="2"/>
        <v>46216581.01999999</v>
      </c>
      <c r="K80" s="5">
        <f t="shared" si="2"/>
        <v>51310219.22</v>
      </c>
      <c r="L80" s="5">
        <f t="shared" si="2"/>
        <v>49950323.68999998</v>
      </c>
      <c r="M80" s="5">
        <f t="shared" si="2"/>
        <v>48387486.55999998</v>
      </c>
      <c r="N80" s="6">
        <f>SUM(B80:M80)</f>
        <v>573889929.93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80"/>
  <sheetViews>
    <sheetView zoomScalePageLayoutView="0" workbookViewId="0" topLeftCell="A1">
      <pane xSplit="1" ySplit="11" topLeftCell="C6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76" sqref="I76"/>
    </sheetView>
  </sheetViews>
  <sheetFormatPr defaultColWidth="9.33203125" defaultRowHeight="12.75"/>
  <cols>
    <col min="1" max="1" width="16.16015625" style="0" bestFit="1" customWidth="1"/>
    <col min="2" max="7" width="11.16015625" style="0" bestFit="1" customWidth="1"/>
    <col min="8" max="8" width="10.16015625" style="0" bestFit="1" customWidth="1"/>
    <col min="9" max="13" width="11.16015625" style="0" bestFit="1" customWidth="1"/>
    <col min="14" max="14" width="11.16015625" style="6" bestFit="1" customWidth="1"/>
  </cols>
  <sheetData>
    <row r="1" spans="1:14" ht="12.75">
      <c r="A1" t="str">
        <f>SFY0809!A1</f>
        <v>VALIDATED TAX RECEIPTS DATA FOR:  JULY, 2008 thru June, 2009</v>
      </c>
      <c r="N1" t="s">
        <v>89</v>
      </c>
    </row>
    <row r="2" ht="12.75">
      <c r="N2"/>
    </row>
    <row r="3" spans="1:14" ht="12.75">
      <c r="A3" s="29" t="s">
        <v>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29" t="s">
        <v>131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2.75">
      <c r="A5" s="29" t="s">
        <v>70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29" t="s">
        <v>135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.75">
      <c r="A7" s="29" t="s">
        <v>134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9" spans="2:14" ht="12.75">
      <c r="B9" s="2">
        <v>39630</v>
      </c>
      <c r="C9" s="2">
        <v>39661</v>
      </c>
      <c r="D9" s="2">
        <v>39692</v>
      </c>
      <c r="E9" s="2">
        <v>39722</v>
      </c>
      <c r="F9" s="2">
        <v>39753</v>
      </c>
      <c r="G9" s="2">
        <v>39783</v>
      </c>
      <c r="H9" s="2">
        <v>39814</v>
      </c>
      <c r="I9" s="2">
        <v>39845</v>
      </c>
      <c r="J9" s="2">
        <v>39873</v>
      </c>
      <c r="K9" s="2">
        <v>39904</v>
      </c>
      <c r="L9" s="2">
        <v>39934</v>
      </c>
      <c r="M9" s="2">
        <v>39965</v>
      </c>
      <c r="N9" s="3" t="s">
        <v>136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12.75">
      <c r="A12" t="s">
        <v>90</v>
      </c>
      <c r="B12" s="12">
        <v>427433.52</v>
      </c>
      <c r="C12" s="15">
        <v>451135.57</v>
      </c>
      <c r="D12" s="15">
        <v>464853.85</v>
      </c>
      <c r="E12" s="15">
        <v>453613.6</v>
      </c>
      <c r="F12" s="5">
        <v>480353.13</v>
      </c>
      <c r="G12" s="15">
        <v>481558.24</v>
      </c>
      <c r="H12" s="19">
        <v>504484.71</v>
      </c>
      <c r="I12" s="15">
        <v>484673.23</v>
      </c>
      <c r="J12" s="23">
        <v>467102.72</v>
      </c>
      <c r="K12" s="12">
        <v>532657.31</v>
      </c>
      <c r="L12" s="5">
        <v>517984.85</v>
      </c>
      <c r="M12" s="5">
        <v>486201.81</v>
      </c>
      <c r="N12" s="6">
        <f>SUM(B12:M12)</f>
        <v>5752052.54</v>
      </c>
    </row>
    <row r="13" spans="1:14" ht="12.75">
      <c r="A13" t="s">
        <v>91</v>
      </c>
      <c r="B13" s="12">
        <v>0</v>
      </c>
      <c r="C13" s="15">
        <v>0</v>
      </c>
      <c r="D13" s="15">
        <v>0</v>
      </c>
      <c r="E13" s="15">
        <v>0</v>
      </c>
      <c r="F13" s="5">
        <v>0</v>
      </c>
      <c r="G13" s="15">
        <v>0</v>
      </c>
      <c r="H13" s="19">
        <v>0</v>
      </c>
      <c r="I13" s="15">
        <v>0</v>
      </c>
      <c r="J13" s="23">
        <v>0</v>
      </c>
      <c r="K13" s="12">
        <v>0</v>
      </c>
      <c r="L13" s="5">
        <v>0</v>
      </c>
      <c r="M13" s="5">
        <v>0</v>
      </c>
      <c r="N13" s="6">
        <f aca="true" t="shared" si="0" ref="N13:N76">SUM(B13:M13)</f>
        <v>0</v>
      </c>
    </row>
    <row r="14" spans="1:14" ht="12.75">
      <c r="A14" t="s">
        <v>92</v>
      </c>
      <c r="B14" s="12">
        <v>0</v>
      </c>
      <c r="C14" s="15">
        <v>0</v>
      </c>
      <c r="D14" s="15">
        <v>0</v>
      </c>
      <c r="E14" s="15">
        <v>0</v>
      </c>
      <c r="F14" s="5">
        <v>0</v>
      </c>
      <c r="G14" s="15">
        <v>0</v>
      </c>
      <c r="H14" s="19">
        <v>0</v>
      </c>
      <c r="I14" s="15">
        <v>0</v>
      </c>
      <c r="J14" s="23">
        <v>0</v>
      </c>
      <c r="K14" s="12">
        <v>0</v>
      </c>
      <c r="L14" s="5">
        <v>0</v>
      </c>
      <c r="M14" s="5">
        <v>0</v>
      </c>
      <c r="N14" s="6">
        <f t="shared" si="0"/>
        <v>0</v>
      </c>
    </row>
    <row r="15" spans="1:14" ht="12.75">
      <c r="A15" t="s">
        <v>5</v>
      </c>
      <c r="B15" s="12">
        <v>0</v>
      </c>
      <c r="C15" s="15">
        <v>0</v>
      </c>
      <c r="D15" s="15">
        <v>0</v>
      </c>
      <c r="E15" s="15">
        <v>0</v>
      </c>
      <c r="F15" s="5">
        <v>0</v>
      </c>
      <c r="G15" s="15">
        <v>0</v>
      </c>
      <c r="H15" s="19">
        <v>0</v>
      </c>
      <c r="I15" s="15">
        <v>0</v>
      </c>
      <c r="J15" s="23">
        <v>0</v>
      </c>
      <c r="K15" s="12">
        <v>0</v>
      </c>
      <c r="L15" s="5">
        <v>0</v>
      </c>
      <c r="M15" s="5">
        <v>0</v>
      </c>
      <c r="N15" s="6">
        <f t="shared" si="0"/>
        <v>0</v>
      </c>
    </row>
    <row r="16" spans="1:14" ht="12.75">
      <c r="A16" t="s">
        <v>93</v>
      </c>
      <c r="B16" s="12">
        <v>0</v>
      </c>
      <c r="C16" s="15">
        <v>0</v>
      </c>
      <c r="D16" s="15">
        <v>0</v>
      </c>
      <c r="E16" s="15">
        <v>0</v>
      </c>
      <c r="F16" s="5">
        <v>0</v>
      </c>
      <c r="G16" s="15">
        <v>0</v>
      </c>
      <c r="H16" s="19">
        <v>0</v>
      </c>
      <c r="I16" s="15">
        <v>0</v>
      </c>
      <c r="J16" s="23">
        <v>0</v>
      </c>
      <c r="K16" s="12">
        <v>0</v>
      </c>
      <c r="L16" s="5">
        <v>0</v>
      </c>
      <c r="M16" s="5">
        <v>0</v>
      </c>
      <c r="N16" s="6">
        <f t="shared" si="0"/>
        <v>0</v>
      </c>
    </row>
    <row r="17" spans="1:14" ht="12.75">
      <c r="A17" t="s">
        <v>94</v>
      </c>
      <c r="B17" s="12">
        <v>3162325.14</v>
      </c>
      <c r="C17" s="15">
        <v>3229459.54</v>
      </c>
      <c r="D17" s="15">
        <v>3293328.71</v>
      </c>
      <c r="E17" s="15">
        <v>3128708.51</v>
      </c>
      <c r="F17" s="5">
        <v>3250493.83</v>
      </c>
      <c r="G17" s="15">
        <v>3165180.11</v>
      </c>
      <c r="H17" s="19">
        <v>3417244.91</v>
      </c>
      <c r="I17" s="15">
        <v>3430759.78</v>
      </c>
      <c r="J17" s="23">
        <v>3049821.83</v>
      </c>
      <c r="K17" s="12">
        <v>3529550.54</v>
      </c>
      <c r="L17" s="5">
        <v>3458853.12</v>
      </c>
      <c r="M17" s="5">
        <v>3397386.53</v>
      </c>
      <c r="N17" s="6">
        <f t="shared" si="0"/>
        <v>39513112.55</v>
      </c>
    </row>
    <row r="18" spans="1:14" ht="12.75">
      <c r="A18" t="s">
        <v>8</v>
      </c>
      <c r="B18" s="12">
        <v>0</v>
      </c>
      <c r="C18" s="15">
        <v>0</v>
      </c>
      <c r="D18" s="15">
        <v>0</v>
      </c>
      <c r="E18" s="15">
        <v>0</v>
      </c>
      <c r="F18" s="5">
        <v>0</v>
      </c>
      <c r="G18" s="15">
        <v>0</v>
      </c>
      <c r="H18" s="19">
        <v>0</v>
      </c>
      <c r="I18" s="15">
        <v>0</v>
      </c>
      <c r="J18" s="23">
        <v>0</v>
      </c>
      <c r="K18" s="12">
        <v>0</v>
      </c>
      <c r="L18" s="5">
        <v>0</v>
      </c>
      <c r="M18" s="5">
        <v>0</v>
      </c>
      <c r="N18" s="6">
        <f t="shared" si="0"/>
        <v>0</v>
      </c>
    </row>
    <row r="19" spans="1:14" ht="12.75">
      <c r="A19" t="s">
        <v>95</v>
      </c>
      <c r="B19" s="12">
        <v>286117.25</v>
      </c>
      <c r="C19" s="15">
        <v>287904.63</v>
      </c>
      <c r="D19" s="15">
        <v>298950.44</v>
      </c>
      <c r="E19" s="15">
        <v>264817.7</v>
      </c>
      <c r="F19" s="5">
        <v>311835.09</v>
      </c>
      <c r="G19" s="15">
        <v>329796.97</v>
      </c>
      <c r="H19" s="19">
        <v>346120.1</v>
      </c>
      <c r="I19" s="15">
        <v>347268.19</v>
      </c>
      <c r="J19" s="23">
        <v>363031.79</v>
      </c>
      <c r="K19" s="12">
        <v>385236.71</v>
      </c>
      <c r="L19" s="5">
        <v>350344.64</v>
      </c>
      <c r="M19" s="5">
        <v>323995.5</v>
      </c>
      <c r="N19" s="6">
        <f t="shared" si="0"/>
        <v>3895419.0100000002</v>
      </c>
    </row>
    <row r="20" spans="1:14" ht="12.75">
      <c r="A20" t="s">
        <v>96</v>
      </c>
      <c r="B20" s="12">
        <v>189863.2</v>
      </c>
      <c r="C20" s="15">
        <v>208520.57</v>
      </c>
      <c r="D20" s="15">
        <v>207632.82</v>
      </c>
      <c r="E20" s="15">
        <v>190039.95</v>
      </c>
      <c r="F20" s="5">
        <v>216458.28</v>
      </c>
      <c r="G20" s="15">
        <v>198321.63</v>
      </c>
      <c r="H20" s="19">
        <v>205254.32</v>
      </c>
      <c r="I20" s="15">
        <v>203892.13</v>
      </c>
      <c r="J20" s="23">
        <v>206657.76</v>
      </c>
      <c r="K20" s="12">
        <v>237838.93</v>
      </c>
      <c r="L20" s="5">
        <v>222334.44</v>
      </c>
      <c r="M20" s="5">
        <v>219174.63</v>
      </c>
      <c r="N20" s="6">
        <f t="shared" si="0"/>
        <v>2505988.66</v>
      </c>
    </row>
    <row r="21" spans="1:14" ht="12.75">
      <c r="A21" t="s">
        <v>97</v>
      </c>
      <c r="B21" s="12">
        <v>0</v>
      </c>
      <c r="C21" s="15">
        <v>0</v>
      </c>
      <c r="D21" s="15">
        <v>0</v>
      </c>
      <c r="E21" s="15">
        <v>0</v>
      </c>
      <c r="F21" s="5">
        <v>0</v>
      </c>
      <c r="G21" s="15">
        <v>0</v>
      </c>
      <c r="H21" s="19">
        <v>0</v>
      </c>
      <c r="I21" s="15">
        <v>0</v>
      </c>
      <c r="J21" s="23">
        <v>0</v>
      </c>
      <c r="K21" s="12">
        <v>0</v>
      </c>
      <c r="L21" s="5">
        <v>0</v>
      </c>
      <c r="M21" s="5">
        <v>0</v>
      </c>
      <c r="N21" s="6">
        <f t="shared" si="0"/>
        <v>0</v>
      </c>
    </row>
    <row r="22" spans="1:14" ht="12.75">
      <c r="A22" t="s">
        <v>98</v>
      </c>
      <c r="B22" s="12">
        <v>438550.37</v>
      </c>
      <c r="C22" s="15">
        <v>507205.89</v>
      </c>
      <c r="D22" s="15">
        <v>475653.19</v>
      </c>
      <c r="E22" s="15">
        <v>445588.04</v>
      </c>
      <c r="F22" s="5">
        <v>496347.44</v>
      </c>
      <c r="G22" s="15">
        <v>512263.55</v>
      </c>
      <c r="H22" s="19">
        <v>548065.82</v>
      </c>
      <c r="I22" s="15">
        <v>586183.31</v>
      </c>
      <c r="J22" s="23">
        <v>612145.17</v>
      </c>
      <c r="K22" s="12">
        <v>662944.82</v>
      </c>
      <c r="L22" s="5">
        <v>595084.79</v>
      </c>
      <c r="M22" s="5">
        <v>539582.42</v>
      </c>
      <c r="N22" s="6">
        <f t="shared" si="0"/>
        <v>6419614.8100000005</v>
      </c>
    </row>
    <row r="23" spans="1:14" ht="12.75">
      <c r="A23" t="s">
        <v>12</v>
      </c>
      <c r="B23" s="12">
        <v>0</v>
      </c>
      <c r="C23" s="15">
        <v>0</v>
      </c>
      <c r="D23" s="15">
        <v>0</v>
      </c>
      <c r="E23" s="15">
        <v>0</v>
      </c>
      <c r="F23" s="5">
        <v>0</v>
      </c>
      <c r="G23" s="15">
        <v>0.6</v>
      </c>
      <c r="H23" s="19">
        <v>0</v>
      </c>
      <c r="I23" s="15">
        <v>0</v>
      </c>
      <c r="J23" s="23">
        <v>0</v>
      </c>
      <c r="K23" s="12">
        <v>0</v>
      </c>
      <c r="L23" s="5">
        <v>0</v>
      </c>
      <c r="M23" s="5">
        <v>0</v>
      </c>
      <c r="N23" s="6">
        <f t="shared" si="0"/>
        <v>0.6</v>
      </c>
    </row>
    <row r="24" spans="1:14" ht="12.75">
      <c r="A24" t="s">
        <v>129</v>
      </c>
      <c r="B24" s="12">
        <v>2351195.84</v>
      </c>
      <c r="C24" s="15">
        <v>2385297.44</v>
      </c>
      <c r="D24" s="15">
        <v>2467115.09</v>
      </c>
      <c r="E24" s="15">
        <v>2387299.65</v>
      </c>
      <c r="F24" s="5">
        <v>2495649.28</v>
      </c>
      <c r="G24" s="15">
        <v>2371002.7</v>
      </c>
      <c r="H24" s="19">
        <v>2450860.83</v>
      </c>
      <c r="I24" s="15">
        <v>2341500.43</v>
      </c>
      <c r="J24" s="23">
        <v>2049079.68</v>
      </c>
      <c r="K24" s="12">
        <v>2586380.89</v>
      </c>
      <c r="L24" s="5">
        <v>2522674.8</v>
      </c>
      <c r="M24" s="5">
        <v>2493658.84</v>
      </c>
      <c r="N24" s="6">
        <f t="shared" si="0"/>
        <v>28901715.47</v>
      </c>
    </row>
    <row r="25" spans="1:14" ht="12.75">
      <c r="A25" t="s">
        <v>13</v>
      </c>
      <c r="B25" s="12">
        <v>41288.07</v>
      </c>
      <c r="C25" s="15">
        <v>45642.77</v>
      </c>
      <c r="D25" s="15">
        <v>49289.17</v>
      </c>
      <c r="E25" s="15">
        <v>38998.92</v>
      </c>
      <c r="F25" s="5">
        <v>42320.67</v>
      </c>
      <c r="G25" s="15">
        <v>44450.25</v>
      </c>
      <c r="H25" s="19">
        <v>46483.07</v>
      </c>
      <c r="I25" s="15">
        <v>52326.23</v>
      </c>
      <c r="J25" s="23">
        <v>47959.65</v>
      </c>
      <c r="K25" s="12">
        <v>49254.07</v>
      </c>
      <c r="L25" s="5">
        <v>48378.3</v>
      </c>
      <c r="M25" s="5">
        <v>48705.12</v>
      </c>
      <c r="N25" s="6">
        <f t="shared" si="0"/>
        <v>555096.29</v>
      </c>
    </row>
    <row r="26" spans="1:14" ht="12.75">
      <c r="A26" t="s">
        <v>14</v>
      </c>
      <c r="B26" s="12">
        <v>0</v>
      </c>
      <c r="C26" s="15">
        <v>0</v>
      </c>
      <c r="D26" s="15">
        <v>0</v>
      </c>
      <c r="E26" s="15">
        <v>0</v>
      </c>
      <c r="F26" s="5">
        <v>0</v>
      </c>
      <c r="G26" s="15">
        <v>0</v>
      </c>
      <c r="H26" s="19">
        <v>0</v>
      </c>
      <c r="I26" s="15">
        <v>0</v>
      </c>
      <c r="J26" s="23">
        <v>0</v>
      </c>
      <c r="K26" s="12">
        <v>0</v>
      </c>
      <c r="L26" s="5">
        <v>0</v>
      </c>
      <c r="M26" s="5">
        <v>0</v>
      </c>
      <c r="N26" s="6">
        <f t="shared" si="0"/>
        <v>0</v>
      </c>
    </row>
    <row r="27" spans="1:14" ht="12.75">
      <c r="A27" t="s">
        <v>99</v>
      </c>
      <c r="B27" s="12">
        <v>0</v>
      </c>
      <c r="C27" s="15">
        <v>0</v>
      </c>
      <c r="D27" s="15">
        <v>0</v>
      </c>
      <c r="E27" s="15">
        <v>0</v>
      </c>
      <c r="F27" s="5">
        <v>0</v>
      </c>
      <c r="G27" s="15">
        <v>0</v>
      </c>
      <c r="H27" s="19">
        <v>0</v>
      </c>
      <c r="I27" s="15">
        <v>0</v>
      </c>
      <c r="J27" s="23">
        <v>0</v>
      </c>
      <c r="K27" s="12">
        <v>0</v>
      </c>
      <c r="L27" s="5">
        <v>0</v>
      </c>
      <c r="M27" s="5">
        <v>0</v>
      </c>
      <c r="N27" s="6">
        <f t="shared" si="0"/>
        <v>0</v>
      </c>
    </row>
    <row r="28" spans="1:14" ht="12.75">
      <c r="A28" t="s">
        <v>100</v>
      </c>
      <c r="B28" s="12">
        <v>0</v>
      </c>
      <c r="C28" s="15">
        <v>0</v>
      </c>
      <c r="D28" s="15">
        <v>0</v>
      </c>
      <c r="E28" s="15">
        <v>0</v>
      </c>
      <c r="F28" s="5">
        <v>0</v>
      </c>
      <c r="G28" s="15">
        <v>0</v>
      </c>
      <c r="H28" s="19">
        <v>0</v>
      </c>
      <c r="I28" s="15">
        <v>0</v>
      </c>
      <c r="J28" s="23">
        <v>0</v>
      </c>
      <c r="K28" s="12">
        <v>0</v>
      </c>
      <c r="L28" s="5">
        <v>0</v>
      </c>
      <c r="M28" s="5">
        <v>0</v>
      </c>
      <c r="N28" s="6">
        <f t="shared" si="0"/>
        <v>0</v>
      </c>
    </row>
    <row r="29" spans="1:14" ht="12.75">
      <c r="A29" t="s">
        <v>17</v>
      </c>
      <c r="B29" s="12">
        <v>0</v>
      </c>
      <c r="C29" s="15">
        <v>0</v>
      </c>
      <c r="D29" s="15">
        <v>0</v>
      </c>
      <c r="E29" s="15">
        <v>0</v>
      </c>
      <c r="F29" s="5">
        <v>0</v>
      </c>
      <c r="G29" s="15">
        <v>0</v>
      </c>
      <c r="H29" s="19">
        <v>0</v>
      </c>
      <c r="I29" s="15">
        <v>0</v>
      </c>
      <c r="J29" s="23">
        <v>0</v>
      </c>
      <c r="K29" s="12">
        <v>0</v>
      </c>
      <c r="L29" s="5">
        <v>0</v>
      </c>
      <c r="M29" s="5">
        <v>0</v>
      </c>
      <c r="N29" s="6">
        <f t="shared" si="0"/>
        <v>0</v>
      </c>
    </row>
    <row r="30" spans="1:14" ht="12.75">
      <c r="A30" t="s">
        <v>18</v>
      </c>
      <c r="B30" s="12">
        <v>0</v>
      </c>
      <c r="C30" s="15">
        <v>0</v>
      </c>
      <c r="D30" s="15">
        <v>0</v>
      </c>
      <c r="E30" s="15">
        <v>0</v>
      </c>
      <c r="F30" s="5">
        <v>0</v>
      </c>
      <c r="G30" s="15">
        <v>0</v>
      </c>
      <c r="H30" s="19">
        <v>0</v>
      </c>
      <c r="I30" s="15">
        <v>0</v>
      </c>
      <c r="J30" s="23">
        <v>0</v>
      </c>
      <c r="K30" s="12">
        <v>0</v>
      </c>
      <c r="L30" s="5">
        <v>0</v>
      </c>
      <c r="M30" s="5">
        <v>0</v>
      </c>
      <c r="N30" s="6">
        <f t="shared" si="0"/>
        <v>0</v>
      </c>
    </row>
    <row r="31" spans="1:14" ht="12.75">
      <c r="A31" t="s">
        <v>19</v>
      </c>
      <c r="B31" s="12">
        <v>0</v>
      </c>
      <c r="C31" s="15">
        <v>0</v>
      </c>
      <c r="D31" s="15">
        <v>0</v>
      </c>
      <c r="E31" s="15">
        <v>0</v>
      </c>
      <c r="F31" s="5">
        <v>0</v>
      </c>
      <c r="G31" s="15">
        <v>0</v>
      </c>
      <c r="H31" s="19">
        <v>0</v>
      </c>
      <c r="I31" s="15">
        <v>0</v>
      </c>
      <c r="J31" s="23">
        <v>0</v>
      </c>
      <c r="K31" s="12">
        <v>0</v>
      </c>
      <c r="L31" s="5">
        <v>0</v>
      </c>
      <c r="M31" s="5">
        <v>0</v>
      </c>
      <c r="N31" s="6">
        <f t="shared" si="0"/>
        <v>0</v>
      </c>
    </row>
    <row r="32" spans="1:14" ht="12.75">
      <c r="A32" t="s">
        <v>20</v>
      </c>
      <c r="B32" s="12">
        <v>0</v>
      </c>
      <c r="C32" s="15">
        <v>0</v>
      </c>
      <c r="D32" s="15">
        <v>0</v>
      </c>
      <c r="E32" s="15">
        <v>0</v>
      </c>
      <c r="F32" s="5">
        <v>0</v>
      </c>
      <c r="G32" s="15">
        <v>0</v>
      </c>
      <c r="H32" s="19">
        <v>0</v>
      </c>
      <c r="I32" s="15">
        <v>0</v>
      </c>
      <c r="J32" s="23">
        <v>0</v>
      </c>
      <c r="K32" s="12">
        <v>0</v>
      </c>
      <c r="L32" s="5">
        <v>0</v>
      </c>
      <c r="M32" s="5">
        <v>0</v>
      </c>
      <c r="N32" s="6">
        <f t="shared" si="0"/>
        <v>0</v>
      </c>
    </row>
    <row r="33" spans="1:14" ht="12.75">
      <c r="A33" t="s">
        <v>21</v>
      </c>
      <c r="B33" s="12">
        <v>0</v>
      </c>
      <c r="C33" s="15">
        <v>0</v>
      </c>
      <c r="D33" s="15">
        <v>0</v>
      </c>
      <c r="E33" s="15">
        <v>0</v>
      </c>
      <c r="F33" s="5">
        <v>0</v>
      </c>
      <c r="G33" s="15">
        <v>0</v>
      </c>
      <c r="H33" s="19">
        <v>0</v>
      </c>
      <c r="I33" s="15">
        <v>0</v>
      </c>
      <c r="J33" s="23">
        <v>0</v>
      </c>
      <c r="K33" s="12">
        <v>0</v>
      </c>
      <c r="L33" s="5">
        <v>0</v>
      </c>
      <c r="M33" s="5">
        <v>0</v>
      </c>
      <c r="N33" s="6">
        <f t="shared" si="0"/>
        <v>0</v>
      </c>
    </row>
    <row r="34" spans="1:14" ht="12.75">
      <c r="A34" t="s">
        <v>101</v>
      </c>
      <c r="B34" s="12">
        <v>0</v>
      </c>
      <c r="C34" s="15">
        <v>0</v>
      </c>
      <c r="D34" s="15">
        <v>0</v>
      </c>
      <c r="E34" s="15">
        <v>0</v>
      </c>
      <c r="F34" s="5">
        <v>0</v>
      </c>
      <c r="G34" s="15">
        <v>0</v>
      </c>
      <c r="H34" s="19">
        <v>0</v>
      </c>
      <c r="I34" s="15">
        <v>0</v>
      </c>
      <c r="J34" s="23">
        <v>0</v>
      </c>
      <c r="K34" s="12">
        <v>0</v>
      </c>
      <c r="L34" s="5">
        <v>0</v>
      </c>
      <c r="M34" s="5">
        <v>0</v>
      </c>
      <c r="N34" s="6">
        <f t="shared" si="0"/>
        <v>0</v>
      </c>
    </row>
    <row r="35" spans="1:14" ht="12.75">
      <c r="A35" t="s">
        <v>23</v>
      </c>
      <c r="B35" s="12">
        <v>0</v>
      </c>
      <c r="C35" s="15">
        <v>0</v>
      </c>
      <c r="D35" s="15">
        <v>0</v>
      </c>
      <c r="E35" s="15">
        <v>0</v>
      </c>
      <c r="F35" s="5">
        <v>0</v>
      </c>
      <c r="G35" s="15">
        <v>0</v>
      </c>
      <c r="H35" s="19">
        <v>0</v>
      </c>
      <c r="I35" s="15">
        <v>0</v>
      </c>
      <c r="J35" s="23">
        <v>0</v>
      </c>
      <c r="K35" s="12">
        <v>0</v>
      </c>
      <c r="L35" s="5">
        <v>0</v>
      </c>
      <c r="M35" s="5">
        <v>0</v>
      </c>
      <c r="N35" s="6">
        <f t="shared" si="0"/>
        <v>0</v>
      </c>
    </row>
    <row r="36" spans="1:14" ht="12.75">
      <c r="A36" t="s">
        <v>24</v>
      </c>
      <c r="B36" s="12">
        <v>49410.95</v>
      </c>
      <c r="C36" s="15">
        <v>48756.18</v>
      </c>
      <c r="D36" s="15">
        <v>55146.89</v>
      </c>
      <c r="E36" s="15">
        <v>51075.25</v>
      </c>
      <c r="F36" s="5">
        <v>53199.3</v>
      </c>
      <c r="G36" s="15">
        <v>60898.86</v>
      </c>
      <c r="H36" s="19">
        <v>60788.75</v>
      </c>
      <c r="I36" s="15">
        <v>74659</v>
      </c>
      <c r="J36" s="23">
        <v>57974.11</v>
      </c>
      <c r="K36" s="12">
        <v>59465.72</v>
      </c>
      <c r="L36" s="5">
        <v>53604.39</v>
      </c>
      <c r="M36" s="5">
        <v>61843.22</v>
      </c>
      <c r="N36" s="6">
        <f t="shared" si="0"/>
        <v>686822.62</v>
      </c>
    </row>
    <row r="37" spans="1:14" ht="12.75">
      <c r="A37" t="s">
        <v>25</v>
      </c>
      <c r="B37" s="12">
        <v>25964.12</v>
      </c>
      <c r="C37" s="15">
        <v>24321.02</v>
      </c>
      <c r="D37" s="15">
        <v>21193.91</v>
      </c>
      <c r="E37" s="15">
        <v>25195.69</v>
      </c>
      <c r="F37" s="5">
        <v>20694.71</v>
      </c>
      <c r="G37" s="15">
        <v>24024.89</v>
      </c>
      <c r="H37" s="19">
        <v>28619.46</v>
      </c>
      <c r="I37" s="15">
        <v>28844.68</v>
      </c>
      <c r="J37" s="23">
        <v>28425.75</v>
      </c>
      <c r="K37" s="12">
        <v>28164.96</v>
      </c>
      <c r="L37" s="5">
        <v>28645.98</v>
      </c>
      <c r="M37" s="5">
        <v>28121.33</v>
      </c>
      <c r="N37" s="6">
        <f t="shared" si="0"/>
        <v>312216.5</v>
      </c>
    </row>
    <row r="38" spans="1:14" ht="12.75">
      <c r="A38" t="s">
        <v>102</v>
      </c>
      <c r="B38" s="12">
        <v>110199.8</v>
      </c>
      <c r="C38" s="15">
        <v>128729.3</v>
      </c>
      <c r="D38" s="15">
        <v>121616.21</v>
      </c>
      <c r="E38" s="15">
        <v>118189.06</v>
      </c>
      <c r="F38" s="5">
        <v>123933.98</v>
      </c>
      <c r="G38" s="15">
        <v>125250.17</v>
      </c>
      <c r="H38" s="19">
        <v>121785.34</v>
      </c>
      <c r="I38" s="15">
        <v>124274.74</v>
      </c>
      <c r="J38" s="23">
        <v>119625.38</v>
      </c>
      <c r="K38" s="12">
        <v>135061.08</v>
      </c>
      <c r="L38" s="5">
        <v>129410.7</v>
      </c>
      <c r="M38" s="5">
        <v>125259.7</v>
      </c>
      <c r="N38" s="6">
        <f t="shared" si="0"/>
        <v>1483335.46</v>
      </c>
    </row>
    <row r="39" spans="1:14" ht="12.75">
      <c r="A39" t="s">
        <v>27</v>
      </c>
      <c r="B39" s="12">
        <v>146537.92</v>
      </c>
      <c r="C39" s="15">
        <v>156750.3</v>
      </c>
      <c r="D39" s="15">
        <v>163129.39</v>
      </c>
      <c r="E39" s="15">
        <v>134640.44</v>
      </c>
      <c r="F39" s="5">
        <v>163609.8</v>
      </c>
      <c r="G39" s="15">
        <v>152710.08</v>
      </c>
      <c r="H39" s="19">
        <v>176709.55</v>
      </c>
      <c r="I39" s="15">
        <v>186402.88</v>
      </c>
      <c r="J39" s="23">
        <v>169021.14</v>
      </c>
      <c r="K39" s="12">
        <v>206585.32</v>
      </c>
      <c r="L39" s="5">
        <v>170484.26</v>
      </c>
      <c r="M39" s="5">
        <v>177787.42</v>
      </c>
      <c r="N39" s="6">
        <f t="shared" si="0"/>
        <v>2004368.5</v>
      </c>
    </row>
    <row r="40" spans="1:14" ht="12.75">
      <c r="A40" t="s">
        <v>103</v>
      </c>
      <c r="B40" s="12">
        <v>0</v>
      </c>
      <c r="C40" s="15">
        <v>0</v>
      </c>
      <c r="D40" s="15">
        <v>0</v>
      </c>
      <c r="E40" s="15">
        <v>0</v>
      </c>
      <c r="F40" s="5">
        <v>0</v>
      </c>
      <c r="G40" s="15">
        <v>0</v>
      </c>
      <c r="H40" s="19">
        <v>0</v>
      </c>
      <c r="I40" s="15">
        <v>0</v>
      </c>
      <c r="J40" s="23">
        <v>0</v>
      </c>
      <c r="K40" s="12">
        <v>0</v>
      </c>
      <c r="L40" s="5">
        <v>0</v>
      </c>
      <c r="M40" s="5">
        <v>0</v>
      </c>
      <c r="N40" s="6">
        <f t="shared" si="0"/>
        <v>0</v>
      </c>
    </row>
    <row r="41" spans="1:14" ht="12.75">
      <c r="A41" t="s">
        <v>29</v>
      </c>
      <c r="B41" s="12">
        <v>0</v>
      </c>
      <c r="C41" s="15">
        <v>0</v>
      </c>
      <c r="D41" s="15">
        <v>0</v>
      </c>
      <c r="E41" s="15">
        <v>0</v>
      </c>
      <c r="F41" s="5">
        <v>0</v>
      </c>
      <c r="G41" s="15">
        <v>0</v>
      </c>
      <c r="H41" s="19">
        <v>0</v>
      </c>
      <c r="I41" s="15">
        <v>0</v>
      </c>
      <c r="J41" s="23">
        <v>0</v>
      </c>
      <c r="K41" s="12">
        <v>0</v>
      </c>
      <c r="L41" s="5">
        <v>0</v>
      </c>
      <c r="M41" s="5">
        <v>0</v>
      </c>
      <c r="N41" s="6">
        <f t="shared" si="0"/>
        <v>0</v>
      </c>
    </row>
    <row r="42" spans="1:14" ht="12.75">
      <c r="A42" t="s">
        <v>104</v>
      </c>
      <c r="B42" s="12">
        <v>0</v>
      </c>
      <c r="C42" s="15">
        <v>0</v>
      </c>
      <c r="D42" s="15">
        <v>0</v>
      </c>
      <c r="E42" s="15">
        <v>0</v>
      </c>
      <c r="F42" s="5">
        <v>0</v>
      </c>
      <c r="G42" s="15">
        <v>0</v>
      </c>
      <c r="H42" s="19">
        <v>0</v>
      </c>
      <c r="I42" s="15">
        <v>0</v>
      </c>
      <c r="J42" s="23">
        <v>0</v>
      </c>
      <c r="K42" s="12">
        <v>0</v>
      </c>
      <c r="L42" s="5">
        <v>0</v>
      </c>
      <c r="M42" s="5">
        <v>0</v>
      </c>
      <c r="N42" s="6">
        <f t="shared" si="0"/>
        <v>0</v>
      </c>
    </row>
    <row r="43" spans="1:14" ht="12.75">
      <c r="A43" t="s">
        <v>31</v>
      </c>
      <c r="B43" s="12">
        <v>0</v>
      </c>
      <c r="C43" s="15">
        <v>0</v>
      </c>
      <c r="D43" s="15">
        <v>0</v>
      </c>
      <c r="E43" s="15">
        <v>0</v>
      </c>
      <c r="F43" s="5">
        <v>0</v>
      </c>
      <c r="G43" s="15">
        <v>0</v>
      </c>
      <c r="H43" s="19">
        <v>0</v>
      </c>
      <c r="I43" s="15">
        <v>0</v>
      </c>
      <c r="J43" s="23">
        <v>0</v>
      </c>
      <c r="K43" s="12">
        <v>0</v>
      </c>
      <c r="L43" s="5">
        <v>0</v>
      </c>
      <c r="M43" s="5">
        <v>0</v>
      </c>
      <c r="N43" s="6">
        <f t="shared" si="0"/>
        <v>0</v>
      </c>
    </row>
    <row r="44" spans="1:14" ht="12.75">
      <c r="A44" t="s">
        <v>32</v>
      </c>
      <c r="B44" s="12">
        <v>0</v>
      </c>
      <c r="C44" s="15">
        <v>0</v>
      </c>
      <c r="D44" s="15">
        <v>0</v>
      </c>
      <c r="E44" s="15">
        <v>0</v>
      </c>
      <c r="F44" s="5">
        <v>0</v>
      </c>
      <c r="G44" s="15">
        <v>0</v>
      </c>
      <c r="H44" s="19">
        <v>0</v>
      </c>
      <c r="I44" s="15">
        <v>0</v>
      </c>
      <c r="J44" s="23">
        <v>0</v>
      </c>
      <c r="K44" s="12">
        <v>0</v>
      </c>
      <c r="L44" s="5">
        <v>0</v>
      </c>
      <c r="M44" s="5">
        <v>0</v>
      </c>
      <c r="N44" s="6">
        <f t="shared" si="0"/>
        <v>0</v>
      </c>
    </row>
    <row r="45" spans="1:14" ht="12.75">
      <c r="A45" t="s">
        <v>33</v>
      </c>
      <c r="B45" s="12">
        <v>0</v>
      </c>
      <c r="C45" s="15">
        <v>0</v>
      </c>
      <c r="D45" s="15">
        <v>0</v>
      </c>
      <c r="E45" s="15">
        <v>0</v>
      </c>
      <c r="F45" s="5">
        <v>0</v>
      </c>
      <c r="G45" s="15">
        <v>0</v>
      </c>
      <c r="H45" s="19">
        <v>0</v>
      </c>
      <c r="I45" s="15">
        <v>0</v>
      </c>
      <c r="J45" s="23">
        <v>0</v>
      </c>
      <c r="K45" s="12">
        <v>0</v>
      </c>
      <c r="L45" s="5">
        <v>0</v>
      </c>
      <c r="M45" s="5">
        <v>0</v>
      </c>
      <c r="N45" s="6">
        <f t="shared" si="0"/>
        <v>0</v>
      </c>
    </row>
    <row r="46" spans="1:14" ht="12.75">
      <c r="A46" t="s">
        <v>105</v>
      </c>
      <c r="B46" s="12">
        <v>0</v>
      </c>
      <c r="C46" s="15">
        <v>0</v>
      </c>
      <c r="D46" s="15">
        <v>0</v>
      </c>
      <c r="E46" s="15">
        <v>0</v>
      </c>
      <c r="F46" s="5">
        <v>0</v>
      </c>
      <c r="G46" s="15">
        <v>0</v>
      </c>
      <c r="H46" s="19">
        <v>0</v>
      </c>
      <c r="I46" s="15">
        <v>0</v>
      </c>
      <c r="J46" s="23">
        <v>0</v>
      </c>
      <c r="K46" s="12">
        <v>0</v>
      </c>
      <c r="L46" s="5">
        <v>0</v>
      </c>
      <c r="M46" s="5">
        <v>0</v>
      </c>
      <c r="N46" s="6">
        <f t="shared" si="0"/>
        <v>0</v>
      </c>
    </row>
    <row r="47" spans="1:14" ht="12.75">
      <c r="A47" t="s">
        <v>106</v>
      </c>
      <c r="B47" s="12">
        <v>1008159.29</v>
      </c>
      <c r="C47" s="15">
        <v>1106929.23</v>
      </c>
      <c r="D47" s="15">
        <v>1114657.94</v>
      </c>
      <c r="E47" s="15">
        <v>1007055.85</v>
      </c>
      <c r="F47" s="5">
        <v>1126307.29</v>
      </c>
      <c r="G47" s="15">
        <v>1149814.99</v>
      </c>
      <c r="H47" s="19">
        <v>1194124.4</v>
      </c>
      <c r="I47" s="15">
        <v>1216578.05</v>
      </c>
      <c r="J47" s="23">
        <v>1223431.53</v>
      </c>
      <c r="K47" s="12">
        <v>1334955.81</v>
      </c>
      <c r="L47" s="5">
        <v>1212293.98</v>
      </c>
      <c r="M47" s="5">
        <v>1155463.7</v>
      </c>
      <c r="N47" s="6">
        <f t="shared" si="0"/>
        <v>13849772.06</v>
      </c>
    </row>
    <row r="48" spans="1:14" ht="12.75">
      <c r="A48" t="s">
        <v>107</v>
      </c>
      <c r="B48" s="12">
        <v>0</v>
      </c>
      <c r="C48" s="15">
        <v>0</v>
      </c>
      <c r="D48" s="15">
        <v>0</v>
      </c>
      <c r="E48" s="15">
        <v>0</v>
      </c>
      <c r="F48" s="5">
        <v>0</v>
      </c>
      <c r="G48" s="15">
        <v>0</v>
      </c>
      <c r="H48" s="19">
        <v>0</v>
      </c>
      <c r="I48" s="15">
        <v>0</v>
      </c>
      <c r="J48" s="23">
        <v>0</v>
      </c>
      <c r="K48" s="12">
        <v>0</v>
      </c>
      <c r="L48" s="5">
        <v>0</v>
      </c>
      <c r="M48" s="5">
        <v>0</v>
      </c>
      <c r="N48" s="6">
        <f t="shared" si="0"/>
        <v>0</v>
      </c>
    </row>
    <row r="49" spans="1:14" ht="12.75">
      <c r="A49" t="s">
        <v>37</v>
      </c>
      <c r="B49" s="12">
        <v>0</v>
      </c>
      <c r="C49" s="15">
        <v>0</v>
      </c>
      <c r="D49" s="15">
        <v>0</v>
      </c>
      <c r="E49" s="15">
        <v>0</v>
      </c>
      <c r="F49" s="5">
        <v>0</v>
      </c>
      <c r="G49" s="15">
        <v>0</v>
      </c>
      <c r="H49" s="19">
        <v>0</v>
      </c>
      <c r="I49" s="15">
        <v>0</v>
      </c>
      <c r="J49" s="23">
        <v>0</v>
      </c>
      <c r="K49" s="12">
        <v>0</v>
      </c>
      <c r="L49" s="5">
        <v>0</v>
      </c>
      <c r="M49" s="5">
        <v>0</v>
      </c>
      <c r="N49" s="6">
        <f t="shared" si="0"/>
        <v>0</v>
      </c>
    </row>
    <row r="50" spans="1:14" ht="12.75">
      <c r="A50" t="s">
        <v>38</v>
      </c>
      <c r="B50" s="12">
        <v>0</v>
      </c>
      <c r="C50" s="15">
        <v>0</v>
      </c>
      <c r="D50" s="15">
        <v>0</v>
      </c>
      <c r="E50" s="15">
        <v>0</v>
      </c>
      <c r="F50" s="5">
        <v>0</v>
      </c>
      <c r="G50" s="15">
        <v>0</v>
      </c>
      <c r="H50" s="19">
        <v>0</v>
      </c>
      <c r="I50" s="15">
        <v>0</v>
      </c>
      <c r="J50" s="23">
        <v>0</v>
      </c>
      <c r="K50" s="12">
        <v>0</v>
      </c>
      <c r="L50" s="5">
        <v>0</v>
      </c>
      <c r="M50" s="5">
        <v>0</v>
      </c>
      <c r="N50" s="6">
        <f t="shared" si="0"/>
        <v>0</v>
      </c>
    </row>
    <row r="51" spans="1:14" ht="12.75">
      <c r="A51" t="s">
        <v>39</v>
      </c>
      <c r="B51" s="12">
        <v>0</v>
      </c>
      <c r="C51" s="15">
        <v>0</v>
      </c>
      <c r="D51" s="15">
        <v>0</v>
      </c>
      <c r="E51" s="15">
        <v>0</v>
      </c>
      <c r="F51" s="5">
        <v>0</v>
      </c>
      <c r="G51" s="15">
        <v>0</v>
      </c>
      <c r="H51" s="19">
        <v>0</v>
      </c>
      <c r="I51" s="15">
        <v>0</v>
      </c>
      <c r="J51" s="23">
        <v>0</v>
      </c>
      <c r="K51" s="12">
        <v>0</v>
      </c>
      <c r="L51" s="5">
        <v>0</v>
      </c>
      <c r="M51" s="5">
        <v>0</v>
      </c>
      <c r="N51" s="6">
        <f t="shared" si="0"/>
        <v>0</v>
      </c>
    </row>
    <row r="52" spans="1:14" ht="12.75">
      <c r="A52" t="s">
        <v>108</v>
      </c>
      <c r="B52" s="12">
        <v>520608.49</v>
      </c>
      <c r="C52" s="15">
        <v>545120.2</v>
      </c>
      <c r="D52" s="15">
        <v>551274.1</v>
      </c>
      <c r="E52" s="15">
        <v>515578.99</v>
      </c>
      <c r="F52" s="5">
        <v>546030.73</v>
      </c>
      <c r="G52" s="15">
        <v>544463.14</v>
      </c>
      <c r="H52" s="19">
        <v>582844.12</v>
      </c>
      <c r="I52" s="15">
        <v>596158.62</v>
      </c>
      <c r="J52" s="23">
        <v>596631.7</v>
      </c>
      <c r="K52" s="12">
        <v>652291.65</v>
      </c>
      <c r="L52" s="5">
        <v>602760.23</v>
      </c>
      <c r="M52" s="5">
        <v>573909.4</v>
      </c>
      <c r="N52" s="6">
        <f t="shared" si="0"/>
        <v>6827671.370000001</v>
      </c>
    </row>
    <row r="53" spans="1:14" ht="12.75">
      <c r="A53" t="s">
        <v>41</v>
      </c>
      <c r="B53" s="12">
        <v>0</v>
      </c>
      <c r="C53" s="15">
        <v>0</v>
      </c>
      <c r="D53" s="15">
        <v>0</v>
      </c>
      <c r="E53" s="15">
        <v>0</v>
      </c>
      <c r="F53" s="5">
        <v>0</v>
      </c>
      <c r="G53" s="15">
        <v>0</v>
      </c>
      <c r="H53" s="19">
        <v>0</v>
      </c>
      <c r="I53" s="15">
        <v>0</v>
      </c>
      <c r="J53" s="23">
        <v>0</v>
      </c>
      <c r="K53" s="12">
        <v>0</v>
      </c>
      <c r="L53" s="5">
        <v>0</v>
      </c>
      <c r="M53" s="5">
        <v>0</v>
      </c>
      <c r="N53" s="6">
        <f t="shared" si="0"/>
        <v>0</v>
      </c>
    </row>
    <row r="54" spans="1:14" ht="12.75">
      <c r="A54" t="s">
        <v>42</v>
      </c>
      <c r="B54" s="12">
        <v>275976.86</v>
      </c>
      <c r="C54" s="15">
        <v>290812.51</v>
      </c>
      <c r="D54" s="15">
        <v>296772.02</v>
      </c>
      <c r="E54" s="15">
        <v>272754.87</v>
      </c>
      <c r="F54" s="5">
        <v>285271.75</v>
      </c>
      <c r="G54" s="15">
        <v>289452.56</v>
      </c>
      <c r="H54" s="19">
        <v>315454.15</v>
      </c>
      <c r="I54" s="15">
        <v>320286.05</v>
      </c>
      <c r="J54" s="23">
        <v>308929.69</v>
      </c>
      <c r="K54" s="12">
        <v>336450.37</v>
      </c>
      <c r="L54" s="5">
        <v>333678.5</v>
      </c>
      <c r="M54" s="5">
        <v>323464.9</v>
      </c>
      <c r="N54" s="6">
        <f t="shared" si="0"/>
        <v>3649304.23</v>
      </c>
    </row>
    <row r="55" spans="1:14" ht="12.75">
      <c r="A55" t="s">
        <v>109</v>
      </c>
      <c r="B55" s="12">
        <v>0</v>
      </c>
      <c r="C55" s="15">
        <v>0</v>
      </c>
      <c r="D55" s="15">
        <v>0</v>
      </c>
      <c r="E55" s="15">
        <v>0</v>
      </c>
      <c r="F55" s="5">
        <v>0</v>
      </c>
      <c r="G55" s="15">
        <v>0</v>
      </c>
      <c r="H55" s="19">
        <v>0</v>
      </c>
      <c r="I55" s="15">
        <v>0</v>
      </c>
      <c r="J55" s="23">
        <v>0</v>
      </c>
      <c r="K55" s="12">
        <v>0</v>
      </c>
      <c r="L55" s="5">
        <v>0</v>
      </c>
      <c r="M55" s="5">
        <v>0</v>
      </c>
      <c r="N55" s="6">
        <f t="shared" si="0"/>
        <v>0</v>
      </c>
    </row>
    <row r="56" spans="1:14" ht="12.75">
      <c r="A56" t="s">
        <v>110</v>
      </c>
      <c r="B56" s="12">
        <v>0</v>
      </c>
      <c r="C56" s="15">
        <v>0</v>
      </c>
      <c r="D56" s="15">
        <v>0</v>
      </c>
      <c r="E56" s="15">
        <v>0</v>
      </c>
      <c r="F56" s="5">
        <v>0</v>
      </c>
      <c r="G56" s="15">
        <v>0</v>
      </c>
      <c r="H56" s="19">
        <v>0</v>
      </c>
      <c r="I56" s="15">
        <v>98147.52</v>
      </c>
      <c r="J56" s="23">
        <v>0</v>
      </c>
      <c r="K56" s="12">
        <v>0</v>
      </c>
      <c r="L56" s="5">
        <v>0</v>
      </c>
      <c r="M56" s="5">
        <v>0</v>
      </c>
      <c r="N56" s="6">
        <f t="shared" si="0"/>
        <v>98147.52</v>
      </c>
    </row>
    <row r="57" spans="1:14" ht="12.75">
      <c r="A57" t="s">
        <v>111</v>
      </c>
      <c r="B57" s="12">
        <v>0</v>
      </c>
      <c r="C57" s="15">
        <v>0</v>
      </c>
      <c r="D57" s="15">
        <v>0</v>
      </c>
      <c r="E57" s="15">
        <v>0</v>
      </c>
      <c r="F57" s="5">
        <v>0</v>
      </c>
      <c r="G57" s="15">
        <v>0</v>
      </c>
      <c r="H57" s="19">
        <v>0</v>
      </c>
      <c r="I57" s="15">
        <v>0</v>
      </c>
      <c r="J57" s="23">
        <v>0</v>
      </c>
      <c r="K57" s="12">
        <v>0</v>
      </c>
      <c r="L57" s="5">
        <v>0</v>
      </c>
      <c r="M57" s="5">
        <v>0</v>
      </c>
      <c r="N57" s="6">
        <f t="shared" si="0"/>
        <v>0</v>
      </c>
    </row>
    <row r="58" spans="1:14" ht="12.75">
      <c r="A58" t="s">
        <v>46</v>
      </c>
      <c r="B58" s="12">
        <v>100098.4</v>
      </c>
      <c r="C58" s="15">
        <v>104770.76</v>
      </c>
      <c r="D58" s="15">
        <v>106514.07</v>
      </c>
      <c r="E58" s="15">
        <v>94572.62</v>
      </c>
      <c r="F58" s="5">
        <v>112200.8</v>
      </c>
      <c r="G58" s="15">
        <v>119569.79</v>
      </c>
      <c r="H58" s="19">
        <v>123278.87</v>
      </c>
      <c r="I58" s="15">
        <v>119704.31</v>
      </c>
      <c r="J58" s="23">
        <v>121052.24</v>
      </c>
      <c r="K58" s="12">
        <v>128874.12</v>
      </c>
      <c r="L58" s="5">
        <v>121706.92</v>
      </c>
      <c r="M58" s="5">
        <v>109590.22</v>
      </c>
      <c r="N58" s="6">
        <f t="shared" si="0"/>
        <v>1361933.1199999999</v>
      </c>
    </row>
    <row r="59" spans="1:14" ht="12.75">
      <c r="A59" t="s">
        <v>112</v>
      </c>
      <c r="B59" s="12">
        <v>0</v>
      </c>
      <c r="C59" s="15">
        <v>0</v>
      </c>
      <c r="D59" s="15">
        <v>0</v>
      </c>
      <c r="E59" s="15">
        <v>0</v>
      </c>
      <c r="F59" s="5">
        <v>0</v>
      </c>
      <c r="G59" s="15">
        <v>0</v>
      </c>
      <c r="H59" s="19">
        <v>0</v>
      </c>
      <c r="I59" s="15">
        <v>0</v>
      </c>
      <c r="J59" s="23">
        <v>0</v>
      </c>
      <c r="K59" s="12">
        <v>0</v>
      </c>
      <c r="L59" s="5">
        <v>0</v>
      </c>
      <c r="M59" s="5">
        <v>0</v>
      </c>
      <c r="N59" s="6">
        <f t="shared" si="0"/>
        <v>0</v>
      </c>
    </row>
    <row r="60" spans="1:14" ht="12.75">
      <c r="A60" t="s">
        <v>113</v>
      </c>
      <c r="B60" s="12">
        <v>0</v>
      </c>
      <c r="C60" s="15">
        <v>0</v>
      </c>
      <c r="D60" s="15">
        <v>0</v>
      </c>
      <c r="E60" s="15">
        <v>0</v>
      </c>
      <c r="F60" s="5">
        <v>0</v>
      </c>
      <c r="G60" s="15">
        <v>0</v>
      </c>
      <c r="H60" s="19">
        <v>0</v>
      </c>
      <c r="I60" s="15">
        <v>0</v>
      </c>
      <c r="J60" s="23">
        <v>0</v>
      </c>
      <c r="K60" s="12">
        <v>0</v>
      </c>
      <c r="L60" s="5">
        <v>0</v>
      </c>
      <c r="M60" s="5">
        <v>0</v>
      </c>
      <c r="N60" s="6">
        <f t="shared" si="0"/>
        <v>0</v>
      </c>
    </row>
    <row r="61" spans="1:14" ht="12.75">
      <c r="A61" t="s">
        <v>114</v>
      </c>
      <c r="B61" s="12">
        <v>1996591.91</v>
      </c>
      <c r="C61" s="15">
        <v>2016213.11</v>
      </c>
      <c r="D61" s="15">
        <v>2093872.77</v>
      </c>
      <c r="E61" s="15">
        <v>1944073.72</v>
      </c>
      <c r="F61" s="5">
        <v>2022430.29</v>
      </c>
      <c r="G61" s="15">
        <v>2055854.5</v>
      </c>
      <c r="H61" s="19">
        <v>2187910.16</v>
      </c>
      <c r="I61" s="15">
        <v>2285359.79</v>
      </c>
      <c r="J61" s="23">
        <v>2151923.81</v>
      </c>
      <c r="K61" s="12">
        <v>2351636.81</v>
      </c>
      <c r="L61" s="5">
        <v>2303959.5</v>
      </c>
      <c r="M61" s="5">
        <v>2347238.96</v>
      </c>
      <c r="N61" s="6">
        <f t="shared" si="0"/>
        <v>25757065.33</v>
      </c>
    </row>
    <row r="62" spans="1:14" ht="12.75">
      <c r="A62" t="s">
        <v>50</v>
      </c>
      <c r="B62" s="12">
        <v>0</v>
      </c>
      <c r="C62" s="15">
        <v>0</v>
      </c>
      <c r="D62" s="15">
        <v>0</v>
      </c>
      <c r="E62" s="15">
        <v>0</v>
      </c>
      <c r="F62" s="5">
        <v>0</v>
      </c>
      <c r="G62" s="15">
        <v>0</v>
      </c>
      <c r="H62" s="19">
        <v>0</v>
      </c>
      <c r="I62" s="15">
        <v>0</v>
      </c>
      <c r="J62" s="23">
        <v>0</v>
      </c>
      <c r="K62" s="12">
        <v>0</v>
      </c>
      <c r="L62" s="5">
        <v>0</v>
      </c>
      <c r="M62" s="5">
        <v>0</v>
      </c>
      <c r="N62" s="6">
        <f t="shared" si="0"/>
        <v>0</v>
      </c>
    </row>
    <row r="63" spans="1:14" ht="12.75">
      <c r="A63" t="s">
        <v>115</v>
      </c>
      <c r="B63" s="12">
        <v>0</v>
      </c>
      <c r="C63" s="15">
        <v>0</v>
      </c>
      <c r="D63" s="15">
        <v>0</v>
      </c>
      <c r="E63" s="15">
        <v>0</v>
      </c>
      <c r="F63" s="5">
        <v>0</v>
      </c>
      <c r="G63" s="15">
        <v>0</v>
      </c>
      <c r="H63" s="19">
        <v>0</v>
      </c>
      <c r="I63" s="15">
        <v>0</v>
      </c>
      <c r="J63" s="23">
        <v>0</v>
      </c>
      <c r="K63" s="12">
        <v>0</v>
      </c>
      <c r="L63" s="5">
        <v>0</v>
      </c>
      <c r="M63" s="5">
        <v>0</v>
      </c>
      <c r="N63" s="6">
        <f t="shared" si="0"/>
        <v>0</v>
      </c>
    </row>
    <row r="64" spans="1:14" ht="12.75">
      <c r="A64" t="s">
        <v>116</v>
      </c>
      <c r="B64" s="12">
        <v>920439.68</v>
      </c>
      <c r="C64" s="15">
        <v>972164.86</v>
      </c>
      <c r="D64" s="15">
        <v>974430.1</v>
      </c>
      <c r="E64" s="15">
        <v>851051.69</v>
      </c>
      <c r="F64" s="5">
        <v>998135.93</v>
      </c>
      <c r="G64" s="15">
        <v>953549.37</v>
      </c>
      <c r="H64" s="19">
        <v>1003842.99</v>
      </c>
      <c r="I64" s="15">
        <v>991785.04</v>
      </c>
      <c r="J64" s="23">
        <v>982490.67</v>
      </c>
      <c r="K64" s="12">
        <v>1109323.68</v>
      </c>
      <c r="L64" s="5">
        <v>1000039.52</v>
      </c>
      <c r="M64" s="5">
        <v>975066.75</v>
      </c>
      <c r="N64" s="6">
        <f t="shared" si="0"/>
        <v>11732320.28</v>
      </c>
    </row>
    <row r="65" spans="1:14" ht="12.75">
      <c r="A65" t="s">
        <v>117</v>
      </c>
      <c r="B65" s="12">
        <v>0</v>
      </c>
      <c r="C65" s="15">
        <v>0</v>
      </c>
      <c r="D65" s="15">
        <v>0</v>
      </c>
      <c r="E65" s="15">
        <v>0</v>
      </c>
      <c r="F65" s="5">
        <v>0</v>
      </c>
      <c r="G65" s="15">
        <v>0</v>
      </c>
      <c r="H65" s="19">
        <v>0</v>
      </c>
      <c r="I65" s="15">
        <v>0</v>
      </c>
      <c r="J65" s="23">
        <v>0</v>
      </c>
      <c r="K65" s="12">
        <v>0</v>
      </c>
      <c r="L65" s="5">
        <v>0</v>
      </c>
      <c r="M65" s="5">
        <v>0</v>
      </c>
      <c r="N65" s="6">
        <f t="shared" si="0"/>
        <v>0</v>
      </c>
    </row>
    <row r="66" spans="1:14" ht="12.75">
      <c r="A66" t="s">
        <v>118</v>
      </c>
      <c r="B66" s="12">
        <v>0</v>
      </c>
      <c r="C66" s="15">
        <v>0</v>
      </c>
      <c r="D66" s="15">
        <v>0</v>
      </c>
      <c r="E66" s="15">
        <v>0</v>
      </c>
      <c r="F66" s="5">
        <v>0</v>
      </c>
      <c r="G66" s="15">
        <v>0</v>
      </c>
      <c r="H66" s="19">
        <v>0</v>
      </c>
      <c r="I66" s="15">
        <v>0</v>
      </c>
      <c r="J66" s="23">
        <v>0</v>
      </c>
      <c r="K66" s="12">
        <v>0</v>
      </c>
      <c r="L66" s="5">
        <v>0</v>
      </c>
      <c r="M66" s="5">
        <v>0</v>
      </c>
      <c r="N66" s="6">
        <f t="shared" si="0"/>
        <v>0</v>
      </c>
    </row>
    <row r="67" spans="1:14" ht="12.75">
      <c r="A67" t="s">
        <v>119</v>
      </c>
      <c r="B67" s="12">
        <v>469381.12</v>
      </c>
      <c r="C67" s="15">
        <v>494360.22</v>
      </c>
      <c r="D67" s="15">
        <v>482539.15</v>
      </c>
      <c r="E67" s="15">
        <v>436476.09</v>
      </c>
      <c r="F67" s="5">
        <v>494948.63</v>
      </c>
      <c r="G67" s="15">
        <v>481250.01</v>
      </c>
      <c r="H67" s="19">
        <v>492006.62</v>
      </c>
      <c r="I67" s="15">
        <v>500649.04</v>
      </c>
      <c r="J67" s="23">
        <v>489354.66</v>
      </c>
      <c r="K67" s="12">
        <v>537328.32</v>
      </c>
      <c r="L67" s="5">
        <v>519815.21</v>
      </c>
      <c r="M67" s="5">
        <v>534804.2</v>
      </c>
      <c r="N67" s="6">
        <f t="shared" si="0"/>
        <v>5932913.2700000005</v>
      </c>
    </row>
    <row r="68" spans="1:14" ht="12.75">
      <c r="A68" t="s">
        <v>120</v>
      </c>
      <c r="B68" s="12">
        <v>0</v>
      </c>
      <c r="C68" s="15">
        <v>0</v>
      </c>
      <c r="D68" s="15">
        <v>0</v>
      </c>
      <c r="E68" s="15">
        <v>0</v>
      </c>
      <c r="F68" s="5">
        <v>0</v>
      </c>
      <c r="G68" s="15">
        <v>0</v>
      </c>
      <c r="H68" s="19">
        <v>0</v>
      </c>
      <c r="I68" s="15">
        <v>0</v>
      </c>
      <c r="J68" s="23">
        <v>0</v>
      </c>
      <c r="K68" s="12">
        <v>0</v>
      </c>
      <c r="L68" s="5">
        <v>0</v>
      </c>
      <c r="M68" s="5">
        <v>0</v>
      </c>
      <c r="N68" s="6">
        <f t="shared" si="0"/>
        <v>0</v>
      </c>
    </row>
    <row r="69" spans="1:14" ht="12.75">
      <c r="A69" t="s">
        <v>121</v>
      </c>
      <c r="B69" s="12">
        <v>560415.59</v>
      </c>
      <c r="C69" s="15">
        <v>588306.43</v>
      </c>
      <c r="D69" s="15">
        <v>586085.44</v>
      </c>
      <c r="E69" s="15">
        <v>544197.48</v>
      </c>
      <c r="F69" s="5">
        <v>611901.75</v>
      </c>
      <c r="G69" s="15">
        <v>580356.78</v>
      </c>
      <c r="H69" s="19">
        <v>611965.01</v>
      </c>
      <c r="I69" s="15">
        <v>658148.8</v>
      </c>
      <c r="J69" s="23">
        <v>661946</v>
      </c>
      <c r="K69" s="12">
        <v>720713.12</v>
      </c>
      <c r="L69" s="5">
        <v>679537.56</v>
      </c>
      <c r="M69" s="5">
        <v>621462.47</v>
      </c>
      <c r="N69" s="6">
        <f t="shared" si="0"/>
        <v>7425036.429999999</v>
      </c>
    </row>
    <row r="70" spans="1:14" ht="12.75">
      <c r="A70" t="s">
        <v>122</v>
      </c>
      <c r="B70" s="12">
        <v>0</v>
      </c>
      <c r="C70" s="15">
        <v>0</v>
      </c>
      <c r="D70" s="15">
        <v>0</v>
      </c>
      <c r="E70" s="15">
        <v>0</v>
      </c>
      <c r="F70" s="5">
        <v>0</v>
      </c>
      <c r="G70" s="15">
        <v>0</v>
      </c>
      <c r="H70" s="19">
        <v>0</v>
      </c>
      <c r="I70" s="15">
        <v>0</v>
      </c>
      <c r="J70" s="23">
        <v>0</v>
      </c>
      <c r="K70" s="12">
        <v>0</v>
      </c>
      <c r="L70" s="5">
        <v>0</v>
      </c>
      <c r="M70" s="5">
        <v>0</v>
      </c>
      <c r="N70" s="6">
        <f t="shared" si="0"/>
        <v>0</v>
      </c>
    </row>
    <row r="71" spans="1:14" ht="12.75">
      <c r="A71" t="s">
        <v>59</v>
      </c>
      <c r="B71" s="12">
        <v>0</v>
      </c>
      <c r="C71" s="15">
        <v>0</v>
      </c>
      <c r="D71" s="15">
        <v>0</v>
      </c>
      <c r="E71" s="15">
        <v>0</v>
      </c>
      <c r="F71" s="5">
        <v>0</v>
      </c>
      <c r="G71" s="15">
        <v>0</v>
      </c>
      <c r="H71" s="19">
        <v>0</v>
      </c>
      <c r="I71" s="15">
        <v>0</v>
      </c>
      <c r="J71" s="23">
        <v>0</v>
      </c>
      <c r="K71" s="12">
        <v>0</v>
      </c>
      <c r="L71" s="5">
        <v>0</v>
      </c>
      <c r="M71" s="5">
        <v>0</v>
      </c>
      <c r="N71" s="6">
        <f t="shared" si="0"/>
        <v>0</v>
      </c>
    </row>
    <row r="72" spans="1:14" ht="12.75">
      <c r="A72" t="s">
        <v>123</v>
      </c>
      <c r="B72" s="12">
        <v>88146.14</v>
      </c>
      <c r="C72" s="15">
        <v>84547.73</v>
      </c>
      <c r="D72" s="15">
        <v>86060.28</v>
      </c>
      <c r="E72" s="15">
        <v>76097.71</v>
      </c>
      <c r="F72" s="5">
        <v>89422.9</v>
      </c>
      <c r="G72" s="15">
        <v>83967.43</v>
      </c>
      <c r="H72" s="19">
        <v>92321.48</v>
      </c>
      <c r="I72" s="15">
        <v>192072.65</v>
      </c>
      <c r="J72" s="23">
        <v>89074.51</v>
      </c>
      <c r="K72" s="12">
        <v>104914.2</v>
      </c>
      <c r="L72" s="5">
        <v>93911.17</v>
      </c>
      <c r="M72" s="5">
        <v>93349.36</v>
      </c>
      <c r="N72" s="6">
        <f t="shared" si="0"/>
        <v>1173885.56</v>
      </c>
    </row>
    <row r="73" spans="1:14" ht="12.75">
      <c r="A73" t="s">
        <v>61</v>
      </c>
      <c r="B73" s="12">
        <v>0</v>
      </c>
      <c r="C73" s="15">
        <v>0</v>
      </c>
      <c r="D73" s="15">
        <v>0</v>
      </c>
      <c r="E73" s="15">
        <v>0</v>
      </c>
      <c r="F73" s="5">
        <v>0</v>
      </c>
      <c r="G73" s="15">
        <v>0</v>
      </c>
      <c r="H73" s="19">
        <v>0</v>
      </c>
      <c r="I73" s="15">
        <v>0</v>
      </c>
      <c r="J73" s="23">
        <v>0</v>
      </c>
      <c r="K73" s="12">
        <v>0</v>
      </c>
      <c r="L73" s="5">
        <v>0</v>
      </c>
      <c r="M73" s="5">
        <v>0</v>
      </c>
      <c r="N73" s="6">
        <f t="shared" si="0"/>
        <v>0</v>
      </c>
    </row>
    <row r="74" spans="1:14" ht="12.75">
      <c r="A74" t="s">
        <v>62</v>
      </c>
      <c r="B74" s="12">
        <v>0</v>
      </c>
      <c r="C74" s="15">
        <v>0</v>
      </c>
      <c r="D74" s="15">
        <v>0</v>
      </c>
      <c r="E74" s="15">
        <v>0</v>
      </c>
      <c r="F74" s="5">
        <v>0</v>
      </c>
      <c r="G74" s="15">
        <v>0</v>
      </c>
      <c r="H74" s="19">
        <v>0</v>
      </c>
      <c r="I74" s="15">
        <v>0</v>
      </c>
      <c r="J74" s="23">
        <v>0</v>
      </c>
      <c r="K74" s="12">
        <v>0</v>
      </c>
      <c r="L74" s="5">
        <v>0</v>
      </c>
      <c r="M74" s="5">
        <v>0</v>
      </c>
      <c r="N74" s="6">
        <f t="shared" si="0"/>
        <v>0</v>
      </c>
    </row>
    <row r="75" spans="1:14" ht="12.75">
      <c r="A75" t="s">
        <v>124</v>
      </c>
      <c r="B75" s="12">
        <v>797126.08</v>
      </c>
      <c r="C75" s="15">
        <v>886176.02</v>
      </c>
      <c r="D75" s="15">
        <v>882013.84</v>
      </c>
      <c r="E75" s="15">
        <v>792573.01</v>
      </c>
      <c r="F75" s="5">
        <v>888500.15</v>
      </c>
      <c r="G75" s="15">
        <v>823791.15</v>
      </c>
      <c r="H75" s="19">
        <v>849609.1</v>
      </c>
      <c r="I75" s="15">
        <v>757817.52</v>
      </c>
      <c r="J75" s="23">
        <v>852662.64</v>
      </c>
      <c r="K75" s="12">
        <v>966918.5</v>
      </c>
      <c r="L75" s="5">
        <v>893484.5</v>
      </c>
      <c r="M75" s="5">
        <v>859998.64</v>
      </c>
      <c r="N75" s="6">
        <f t="shared" si="0"/>
        <v>10250671.150000002</v>
      </c>
    </row>
    <row r="76" spans="1:14" ht="12.75">
      <c r="A76" t="s">
        <v>125</v>
      </c>
      <c r="B76" s="12">
        <v>0</v>
      </c>
      <c r="C76" s="15">
        <v>0</v>
      </c>
      <c r="D76" s="15">
        <v>0</v>
      </c>
      <c r="E76" s="15">
        <v>0</v>
      </c>
      <c r="F76" s="5">
        <v>0</v>
      </c>
      <c r="G76" s="15">
        <v>0</v>
      </c>
      <c r="H76" s="19">
        <v>0</v>
      </c>
      <c r="I76" s="15">
        <v>0</v>
      </c>
      <c r="J76" s="23">
        <v>0</v>
      </c>
      <c r="K76" s="12">
        <v>0</v>
      </c>
      <c r="L76" s="5">
        <v>0</v>
      </c>
      <c r="M76" s="5">
        <v>0</v>
      </c>
      <c r="N76" s="6">
        <f t="shared" si="0"/>
        <v>0</v>
      </c>
    </row>
    <row r="77" spans="1:14" ht="12.75">
      <c r="A77" t="s">
        <v>126</v>
      </c>
      <c r="B77" s="12">
        <v>0</v>
      </c>
      <c r="C77" s="15">
        <v>0</v>
      </c>
      <c r="D77" s="15">
        <v>0</v>
      </c>
      <c r="E77" s="15">
        <v>0</v>
      </c>
      <c r="F77" s="5">
        <v>0</v>
      </c>
      <c r="G77" s="15">
        <v>0</v>
      </c>
      <c r="H77" s="19">
        <v>0</v>
      </c>
      <c r="I77" s="15">
        <v>0</v>
      </c>
      <c r="J77" s="23">
        <v>0</v>
      </c>
      <c r="K77" s="12">
        <v>0</v>
      </c>
      <c r="L77" s="5">
        <v>0</v>
      </c>
      <c r="M77" s="5">
        <v>0</v>
      </c>
      <c r="N77" s="6">
        <f>SUM(B77:M77)</f>
        <v>0</v>
      </c>
    </row>
    <row r="78" spans="1:14" ht="12.75">
      <c r="A78" t="s">
        <v>66</v>
      </c>
      <c r="B78" s="12">
        <v>0</v>
      </c>
      <c r="C78" s="15">
        <v>0</v>
      </c>
      <c r="D78" s="15">
        <v>0</v>
      </c>
      <c r="E78" s="15">
        <v>0</v>
      </c>
      <c r="F78" s="5">
        <v>0</v>
      </c>
      <c r="G78" s="15">
        <v>0</v>
      </c>
      <c r="H78" s="19">
        <v>0</v>
      </c>
      <c r="I78" s="15">
        <v>0</v>
      </c>
      <c r="J78" s="23">
        <v>0</v>
      </c>
      <c r="K78" s="12">
        <v>0</v>
      </c>
      <c r="L78" s="5">
        <v>0</v>
      </c>
      <c r="M78" s="5">
        <v>0</v>
      </c>
      <c r="N78" s="6">
        <f>SUM(B78:M78)</f>
        <v>0</v>
      </c>
    </row>
    <row r="79" ht="12.75">
      <c r="A79" t="s">
        <v>1</v>
      </c>
    </row>
    <row r="80" spans="1:14" s="6" customFormat="1" ht="12.75">
      <c r="A80" s="6" t="s">
        <v>68</v>
      </c>
      <c r="B80" s="6">
        <f aca="true" t="shared" si="1" ref="B80:M80">SUM(B12:B78)</f>
        <v>13965829.74</v>
      </c>
      <c r="C80" s="6">
        <f t="shared" si="1"/>
        <v>14563124.279999996</v>
      </c>
      <c r="D80" s="6">
        <f t="shared" si="1"/>
        <v>14792129.379999997</v>
      </c>
      <c r="E80" s="6">
        <f t="shared" si="1"/>
        <v>13772598.839999998</v>
      </c>
      <c r="F80" s="6">
        <f t="shared" si="1"/>
        <v>14830045.730000002</v>
      </c>
      <c r="G80" s="6">
        <f t="shared" si="1"/>
        <v>14547527.769999998</v>
      </c>
      <c r="H80" s="6">
        <f t="shared" si="1"/>
        <v>15359773.759999998</v>
      </c>
      <c r="I80" s="6">
        <f t="shared" si="1"/>
        <v>15597491.99</v>
      </c>
      <c r="J80" s="6">
        <f t="shared" si="1"/>
        <v>14648342.43</v>
      </c>
      <c r="K80" s="6">
        <f t="shared" si="1"/>
        <v>16656546.93</v>
      </c>
      <c r="L80" s="6">
        <f t="shared" si="1"/>
        <v>15858987.360000001</v>
      </c>
      <c r="M80" s="6">
        <f t="shared" si="1"/>
        <v>15496065.12</v>
      </c>
      <c r="N80" s="6">
        <f>SUM(B80:M80)</f>
        <v>180088463.32999998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Bedrosian</dc:creator>
  <cp:keywords/>
  <dc:description/>
  <cp:lastModifiedBy>Lisa Bedrosian</cp:lastModifiedBy>
  <cp:lastPrinted>2008-10-01T19:09:34Z</cp:lastPrinted>
  <dcterms:created xsi:type="dcterms:W3CDTF">2005-12-06T18:39:52Z</dcterms:created>
  <dcterms:modified xsi:type="dcterms:W3CDTF">2013-05-30T17:22:33Z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Receipts by County (Form 3)</vt:lpwstr>
  </property>
  <property fmtid="{D5CDD505-2E9C-101B-9397-08002B2CF9AE}" pid="5" name="p2">
    <vt:lpwstr>Fiscal Year Data with Monthlies</vt:lpwstr>
  </property>
  <property fmtid="{D5CDD505-2E9C-101B-9397-08002B2CF9AE}" pid="6" name="xl">
    <vt:lpwstr>2009</vt:lpwstr>
  </property>
  <property fmtid="{D5CDD505-2E9C-101B-9397-08002B2CF9AE}" pid="7" name="my">
    <vt:lpwstr>Tax Collections From July 2003 to Current</vt:lpwstr>
  </property>
</Properties>
</file>