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10" windowHeight="10800" activeTab="0"/>
  </bookViews>
  <sheets>
    <sheet name="SFY 08-09" sheetId="1" r:id="rId1"/>
    <sheet name="monthly" sheetId="2" r:id="rId2"/>
  </sheets>
  <definedNames>
    <definedName name="f20703" localSheetId="0">'SFY 08-09'!$A$1:$D$82</definedName>
  </definedNames>
  <calcPr fullCalcOnLoad="1"/>
</workbook>
</file>

<file path=xl/sharedStrings.xml><?xml version="1.0" encoding="utf-8"?>
<sst xmlns="http://schemas.openxmlformats.org/spreadsheetml/2006/main" count="220" uniqueCount="78">
  <si>
    <t>Month</t>
  </si>
  <si>
    <t>DOR State Tax Receipts</t>
  </si>
  <si>
    <t>----------------------------------------</t>
  </si>
  <si>
    <t>Sales &amp; Use Tax (chapter 212)</t>
  </si>
  <si>
    <t xml:space="preserve">    Sales at 6 percent</t>
  </si>
  <si>
    <t xml:space="preserve">    Use at 6 percent</t>
  </si>
  <si>
    <t xml:space="preserve">    Communications Services Tax (chapter 202)*</t>
  </si>
  <si>
    <t>Corporate Taxes (chapter 220 &amp; 221)</t>
  </si>
  <si>
    <t>Documentary Stamp Tax (chapter 201)</t>
  </si>
  <si>
    <t>Insurance Premium Tax (chapter 624)</t>
  </si>
  <si>
    <t>Intangibles Taxes (chapter 199)</t>
  </si>
  <si>
    <t xml:space="preserve">    Annual Tax (B &amp; D)</t>
  </si>
  <si>
    <t xml:space="preserve">    Nonrecurring Tax (C)</t>
  </si>
  <si>
    <t xml:space="preserve">    Government Leasehold Tax</t>
  </si>
  <si>
    <t>Estate Tax (chapter 198)</t>
  </si>
  <si>
    <t>Severance Taxes (chapter 211)</t>
  </si>
  <si>
    <t xml:space="preserve">    Part 1 - Oil &amp; Gas</t>
  </si>
  <si>
    <t xml:space="preserve">    Part 2 - Solid Minerals</t>
  </si>
  <si>
    <t>Fuel Tax (chapter 206)</t>
  </si>
  <si>
    <t xml:space="preserve">    Part 1 - Motor Fuel</t>
  </si>
  <si>
    <t xml:space="preserve">    Part 2 - Special Fuel</t>
  </si>
  <si>
    <t xml:space="preserve">        Diesel &amp; Misc. Special Fuel</t>
  </si>
  <si>
    <t xml:space="preserve">        Lp Gas (Altern. Fuel Decal)</t>
  </si>
  <si>
    <t xml:space="preserve">    Part 3 - Aviation Fuel</t>
  </si>
  <si>
    <t>Fuel Tax (chapter 336) SCETS</t>
  </si>
  <si>
    <t>Gross Receipts Total **</t>
  </si>
  <si>
    <t xml:space="preserve">    Gross Receipts Utility Tax (chapter 203)</t>
  </si>
  <si>
    <t xml:space="preserve">    Gross Receipts Communications Services (chapter 202)**</t>
  </si>
  <si>
    <t>Pollutants Taxes (chapter 206 pt. IV)</t>
  </si>
  <si>
    <t xml:space="preserve">    Coastal Protection Tax</t>
  </si>
  <si>
    <t xml:space="preserve">    Water Quality Tax</t>
  </si>
  <si>
    <t xml:space="preserve">    Inland Protection Tax</t>
  </si>
  <si>
    <t xml:space="preserve">    Hazardous Waste</t>
  </si>
  <si>
    <t>Dry Cleaning Tax (chapter 376)</t>
  </si>
  <si>
    <t>Rental Car Surcharge (section 212.0606)</t>
  </si>
  <si>
    <t>Waste Tire Fee (chapter 403)</t>
  </si>
  <si>
    <t>Lead Acid Battery Fee (chapter 403)</t>
  </si>
  <si>
    <t>Audit &amp; Warrant Collections</t>
  </si>
  <si>
    <t>Misc. State Taxes and Fees</t>
  </si>
  <si>
    <t>========================================</t>
  </si>
  <si>
    <t>Total DOR State Taxes</t>
  </si>
  <si>
    <t>DOR LOCAL TAX RECEIPTS</t>
  </si>
  <si>
    <t>Sales Taxes/Surtaxes</t>
  </si>
  <si>
    <t xml:space="preserve">    Infrastructure Surtax</t>
  </si>
  <si>
    <t xml:space="preserve">    Charter County Transit Surtax</t>
  </si>
  <si>
    <t xml:space="preserve">    Education Surtax</t>
  </si>
  <si>
    <t xml:space="preserve">    Indigent Care Surtax</t>
  </si>
  <si>
    <t>Tourist Development Tax</t>
  </si>
  <si>
    <t>Dade Documentary Stamp Tax</t>
  </si>
  <si>
    <t>Motor &amp; Special Fuel Taxes</t>
  </si>
  <si>
    <t xml:space="preserve">    County Voted at 1 cent</t>
  </si>
  <si>
    <t xml:space="preserve">    County &amp; City Nonvoted @ 1-6 cents</t>
  </si>
  <si>
    <t xml:space="preserve">    Additional Local Option</t>
  </si>
  <si>
    <t>Local Communications Services ***</t>
  </si>
  <si>
    <t>Miscellaneous Local Taxes and Fees</t>
  </si>
  <si>
    <t>Total DOR Local Taxes</t>
  </si>
  <si>
    <t>Total DOR State and Local Taxes</t>
  </si>
  <si>
    <t>----------------</t>
  </si>
  <si>
    <t>Y.T.D.</t>
  </si>
  <si>
    <t>FORM-2</t>
  </si>
  <si>
    <t>Final Data</t>
  </si>
  <si>
    <t>STATE AND LOCAL TAX RECEIPTS</t>
  </si>
  <si>
    <t>DOR ADMINISTERED TAXES/DOR ACCOUNTS</t>
  </si>
  <si>
    <t xml:space="preserve"> OFFICE OF TAX RESEARCH</t>
  </si>
  <si>
    <t>--------------------</t>
  </si>
  <si>
    <t>====================</t>
  </si>
  <si>
    <t>Y.T.D</t>
  </si>
  <si>
    <t xml:space="preserve">*The Sales Tax portion of Communications Services Tax (CST) is added back into Sales Tax.     </t>
  </si>
  <si>
    <t>**The Gross Receipts portion of CST is added back into Gross Receipts Tax.</t>
  </si>
  <si>
    <t>***The Local CST includes partial receipts from the tax on direct to home satellite services.</t>
  </si>
  <si>
    <t>Note: This report does not include locally administered taxes. Please</t>
  </si>
  <si>
    <t xml:space="preserve">      refer to Form 3 for the locally administered tourist taxes.</t>
  </si>
  <si>
    <t>State Fiscal Year</t>
  </si>
  <si>
    <t>==================================</t>
  </si>
  <si>
    <t>==========</t>
  </si>
  <si>
    <t>=========</t>
  </si>
  <si>
    <t>SFY 08-09</t>
  </si>
  <si>
    <t xml:space="preserve">VALIDATED TAX RECEIPT DATA FOR: STATE FISCAL YEAR JULY 2008 TO May 2009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</si>
</sst>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</numFmts>
  <fonts count="3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165" fontId="0" fillId="0" borderId="0" xfId="44" applyNumberFormat="1" applyFont="1" applyAlignment="1">
      <alignment/>
    </xf>
    <xf numFmtId="165" fontId="0" fillId="0" borderId="0" xfId="44" applyNumberFormat="1" applyFont="1" applyAlignment="1">
      <alignment horizontal="right"/>
    </xf>
    <xf numFmtId="0" fontId="0" fillId="0" borderId="0" xfId="0" applyFill="1" applyAlignment="1">
      <alignment horizontal="right"/>
    </xf>
    <xf numFmtId="166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right"/>
    </xf>
    <xf numFmtId="3" fontId="0" fillId="0" borderId="0" xfId="0" applyNumberFormat="1" applyAlignment="1" quotePrefix="1">
      <alignment horizontal="right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G76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54.66015625" style="0" customWidth="1"/>
    <col min="2" max="2" width="32.5" style="0" customWidth="1"/>
    <col min="3" max="3" width="25" style="0" bestFit="1" customWidth="1"/>
    <col min="4" max="4" width="5.33203125" style="0" customWidth="1"/>
    <col min="7" max="7" width="25" style="0" bestFit="1" customWidth="1"/>
  </cols>
  <sheetData>
    <row r="1" spans="1:3" ht="12.75">
      <c r="A1" t="s">
        <v>77</v>
      </c>
      <c r="C1" t="s">
        <v>59</v>
      </c>
    </row>
    <row r="2" ht="12.75">
      <c r="C2" t="s">
        <v>60</v>
      </c>
    </row>
    <row r="4" spans="1:3" ht="12.75">
      <c r="A4" s="15" t="s">
        <v>61</v>
      </c>
      <c r="B4" s="15"/>
      <c r="C4" s="15"/>
    </row>
    <row r="5" spans="1:3" ht="12.75">
      <c r="A5" s="15" t="s">
        <v>62</v>
      </c>
      <c r="B5" s="15"/>
      <c r="C5" s="15"/>
    </row>
    <row r="6" spans="1:3" ht="12.75">
      <c r="A6" s="15" t="s">
        <v>63</v>
      </c>
      <c r="B6" s="15"/>
      <c r="C6" s="15"/>
    </row>
    <row r="8" spans="1:3" ht="12.75">
      <c r="A8" t="s">
        <v>1</v>
      </c>
      <c r="B8" s="3"/>
      <c r="C8" s="3" t="s">
        <v>72</v>
      </c>
    </row>
    <row r="9" spans="1:3" ht="12.75">
      <c r="A9" t="s">
        <v>2</v>
      </c>
      <c r="B9" s="3"/>
      <c r="C9" s="3" t="s">
        <v>64</v>
      </c>
    </row>
    <row r="10" spans="1:7" ht="12.75">
      <c r="A10" t="s">
        <v>3</v>
      </c>
      <c r="B10" s="1"/>
      <c r="C10" s="1">
        <f>SUM(monthly!B10:M10)</f>
        <v>18446085352.38</v>
      </c>
      <c r="G10" s="1"/>
    </row>
    <row r="11" spans="1:7" ht="12.75">
      <c r="A11" t="s">
        <v>4</v>
      </c>
      <c r="B11" s="1"/>
      <c r="C11" s="1">
        <f>SUM(monthly!B11:M11)</f>
        <v>16881084564.86</v>
      </c>
      <c r="G11" s="2"/>
    </row>
    <row r="12" spans="1:7" ht="12.75">
      <c r="A12" t="s">
        <v>5</v>
      </c>
      <c r="B12" s="1"/>
      <c r="C12" s="1">
        <f>SUM(monthly!B12:M12)</f>
        <v>489409192.89999974</v>
      </c>
      <c r="G12" s="2"/>
    </row>
    <row r="13" spans="1:7" ht="12.75">
      <c r="A13" t="s">
        <v>6</v>
      </c>
      <c r="B13" s="1"/>
      <c r="C13" s="1">
        <f>SUM(monthly!B13:M13)</f>
        <v>1075591594.62</v>
      </c>
      <c r="G13" s="2"/>
    </row>
    <row r="14" spans="1:7" ht="12.75">
      <c r="A14" t="s">
        <v>7</v>
      </c>
      <c r="B14" s="1"/>
      <c r="C14" s="1">
        <f>SUM(monthly!B14:M14)</f>
        <v>1835846944.99</v>
      </c>
      <c r="G14" s="2"/>
    </row>
    <row r="15" spans="1:7" ht="12.75">
      <c r="A15" t="s">
        <v>8</v>
      </c>
      <c r="B15" s="1"/>
      <c r="C15" s="1">
        <f>SUM(monthly!B15:M15)</f>
        <v>1117127332.6799998</v>
      </c>
      <c r="G15" s="2"/>
    </row>
    <row r="16" spans="1:7" ht="12.75">
      <c r="A16" t="s">
        <v>9</v>
      </c>
      <c r="B16" s="1"/>
      <c r="C16" s="1">
        <f>SUM(monthly!B16:M16)</f>
        <v>651031227.3699999</v>
      </c>
      <c r="G16" s="2"/>
    </row>
    <row r="17" spans="1:7" ht="12.75">
      <c r="A17" t="s">
        <v>10</v>
      </c>
      <c r="B17" s="1"/>
      <c r="C17" s="1">
        <f>SUM(monthly!B17:M17)</f>
        <v>201319442.38</v>
      </c>
      <c r="G17" s="1"/>
    </row>
    <row r="18" spans="1:7" ht="12.75">
      <c r="A18" t="s">
        <v>11</v>
      </c>
      <c r="B18" s="1"/>
      <c r="C18" s="1">
        <f>SUM(monthly!B18:M18)</f>
        <v>762949.48</v>
      </c>
      <c r="G18" s="2"/>
    </row>
    <row r="19" spans="1:7" ht="12.75">
      <c r="A19" t="s">
        <v>12</v>
      </c>
      <c r="B19" s="1"/>
      <c r="C19" s="1">
        <f>SUM(monthly!B19:M19)</f>
        <v>199853572.82</v>
      </c>
      <c r="G19" s="2"/>
    </row>
    <row r="20" spans="1:7" ht="12.75">
      <c r="A20" t="s">
        <v>13</v>
      </c>
      <c r="B20" s="1"/>
      <c r="C20" s="1">
        <f>SUM(monthly!B20:M20)</f>
        <v>702920.0800000001</v>
      </c>
      <c r="G20" s="2"/>
    </row>
    <row r="21" spans="1:7" ht="12.75">
      <c r="A21" t="s">
        <v>14</v>
      </c>
      <c r="B21" s="1"/>
      <c r="C21" s="1">
        <f>SUM(monthly!B21:M21)</f>
        <v>4352383.39</v>
      </c>
      <c r="G21" s="2"/>
    </row>
    <row r="22" spans="1:7" ht="12.75">
      <c r="A22" t="s">
        <v>15</v>
      </c>
      <c r="B22" s="1"/>
      <c r="C22" s="1">
        <f>SUM(monthly!B22:M22)</f>
        <v>81341971.92</v>
      </c>
      <c r="G22" s="1"/>
    </row>
    <row r="23" spans="1:7" ht="12.75">
      <c r="A23" t="s">
        <v>16</v>
      </c>
      <c r="B23" s="1"/>
      <c r="C23" s="1">
        <f>SUM(monthly!B23:M23)</f>
        <v>7192644.68</v>
      </c>
      <c r="G23" s="2"/>
    </row>
    <row r="24" spans="1:7" ht="12.75">
      <c r="A24" t="s">
        <v>17</v>
      </c>
      <c r="B24" s="1"/>
      <c r="C24" s="1">
        <f>SUM(monthly!B24:M24)</f>
        <v>74149327.24</v>
      </c>
      <c r="G24" s="2"/>
    </row>
    <row r="25" spans="1:7" ht="12.75">
      <c r="A25" t="s">
        <v>18</v>
      </c>
      <c r="B25" s="1"/>
      <c r="C25" s="1">
        <f>SUM(monthly!B25:M25)</f>
        <v>1607792595.4875033</v>
      </c>
      <c r="G25" s="1"/>
    </row>
    <row r="26" spans="1:7" ht="12.75">
      <c r="A26" t="s">
        <v>19</v>
      </c>
      <c r="B26" s="1"/>
      <c r="C26" s="1">
        <f>SUM(monthly!B26:M26)</f>
        <v>1303567598.091693</v>
      </c>
      <c r="G26" s="2"/>
    </row>
    <row r="27" spans="1:7" ht="12.75">
      <c r="A27" t="s">
        <v>20</v>
      </c>
      <c r="B27" s="1"/>
      <c r="C27" s="1">
        <f>SUM(monthly!B27:M27)</f>
        <v>239738706.32854086</v>
      </c>
      <c r="G27" s="1"/>
    </row>
    <row r="28" spans="1:7" ht="12.75">
      <c r="A28" t="s">
        <v>21</v>
      </c>
      <c r="B28" s="1"/>
      <c r="C28" s="1">
        <f>SUM(monthly!B28:M28)</f>
        <v>239738706.32854086</v>
      </c>
      <c r="G28" s="2"/>
    </row>
    <row r="29" spans="1:7" ht="12.75">
      <c r="A29" t="s">
        <v>22</v>
      </c>
      <c r="B29" s="9"/>
      <c r="C29" s="1">
        <f>SUM(monthly!B29:M29)</f>
        <v>0</v>
      </c>
      <c r="G29" s="2"/>
    </row>
    <row r="30" spans="1:7" ht="12.75">
      <c r="A30" t="s">
        <v>23</v>
      </c>
      <c r="B30" s="1"/>
      <c r="C30" s="1">
        <f>SUM(monthly!B30:M30)</f>
        <v>64486291.06726926</v>
      </c>
      <c r="G30" s="2"/>
    </row>
    <row r="31" spans="1:7" ht="12.75">
      <c r="A31" t="s">
        <v>24</v>
      </c>
      <c r="B31" s="1"/>
      <c r="C31" s="1">
        <f>SUM(monthly!B31:M31)</f>
        <v>622036834.7900001</v>
      </c>
      <c r="G31" s="2"/>
    </row>
    <row r="32" spans="1:7" ht="12.75">
      <c r="A32" t="s">
        <v>25</v>
      </c>
      <c r="B32" s="1"/>
      <c r="C32" s="1">
        <f>SUM(monthly!B32:M32)</f>
        <v>1112204510.01</v>
      </c>
      <c r="G32" s="1"/>
    </row>
    <row r="33" spans="1:7" ht="12.75">
      <c r="A33" t="s">
        <v>26</v>
      </c>
      <c r="B33" s="1"/>
      <c r="C33" s="1">
        <f>SUM(monthly!B33:M33)</f>
        <v>653161546.73</v>
      </c>
      <c r="G33" s="2"/>
    </row>
    <row r="34" spans="1:7" ht="12.75">
      <c r="A34" t="s">
        <v>27</v>
      </c>
      <c r="B34" s="1"/>
      <c r="C34" s="1">
        <f>SUM(monthly!B34:M34)</f>
        <v>459042963.28</v>
      </c>
      <c r="G34" s="2"/>
    </row>
    <row r="35" spans="1:7" ht="12.75">
      <c r="A35" t="s">
        <v>28</v>
      </c>
      <c r="B35" s="1"/>
      <c r="C35" s="1">
        <f>SUM(monthly!B35:M35)</f>
        <v>235762963.85999998</v>
      </c>
      <c r="G35" s="1"/>
    </row>
    <row r="36" spans="1:7" ht="12.75">
      <c r="A36" t="s">
        <v>29</v>
      </c>
      <c r="B36" s="1"/>
      <c r="C36" s="1">
        <f>SUM(monthly!B36:M36)</f>
        <v>6409346.99</v>
      </c>
      <c r="G36" s="2"/>
    </row>
    <row r="37" spans="1:7" ht="12.75">
      <c r="A37" t="s">
        <v>30</v>
      </c>
      <c r="B37" s="1"/>
      <c r="C37" s="1">
        <f>SUM(monthly!B37:M37)</f>
        <v>17113578.05</v>
      </c>
      <c r="G37" s="2"/>
    </row>
    <row r="38" spans="1:7" ht="12.75">
      <c r="A38" t="s">
        <v>31</v>
      </c>
      <c r="B38" s="1"/>
      <c r="C38" s="1">
        <f>SUM(monthly!B38:M38)</f>
        <v>211743767.73</v>
      </c>
      <c r="G38" s="2"/>
    </row>
    <row r="39" spans="1:7" ht="12.75">
      <c r="A39" t="s">
        <v>32</v>
      </c>
      <c r="B39" s="1"/>
      <c r="C39" s="1">
        <f>SUM(monthly!B39:M39)</f>
        <v>496271.09</v>
      </c>
      <c r="G39" s="2"/>
    </row>
    <row r="40" spans="1:7" ht="12.75">
      <c r="A40" t="s">
        <v>33</v>
      </c>
      <c r="B40" s="1"/>
      <c r="C40" s="1">
        <f>SUM(monthly!B40:M40)</f>
        <v>8555221.44</v>
      </c>
      <c r="G40" s="2"/>
    </row>
    <row r="41" spans="1:7" ht="12.75">
      <c r="A41" t="s">
        <v>34</v>
      </c>
      <c r="B41" s="1"/>
      <c r="C41" s="1">
        <f>SUM(monthly!B41:M41)</f>
        <v>130405879.11</v>
      </c>
      <c r="G41" s="2"/>
    </row>
    <row r="42" spans="1:7" ht="12.75">
      <c r="A42" t="s">
        <v>35</v>
      </c>
      <c r="B42" s="1"/>
      <c r="C42" s="1">
        <f>SUM(monthly!B42:M42)</f>
        <v>16354863.040000001</v>
      </c>
      <c r="G42" s="2"/>
    </row>
    <row r="43" spans="1:7" ht="12.75">
      <c r="A43" t="s">
        <v>36</v>
      </c>
      <c r="B43" s="1"/>
      <c r="C43" s="1">
        <f>SUM(monthly!B43:M43)</f>
        <v>8735632.050000003</v>
      </c>
      <c r="G43" s="2"/>
    </row>
    <row r="44" spans="1:7" ht="12.75">
      <c r="A44" t="s">
        <v>37</v>
      </c>
      <c r="B44" s="1"/>
      <c r="C44" s="1">
        <f>SUM(monthly!B44:M44)</f>
        <v>121047931.53</v>
      </c>
      <c r="G44" s="2"/>
    </row>
    <row r="45" spans="1:7" ht="12.75">
      <c r="A45" t="s">
        <v>38</v>
      </c>
      <c r="B45" s="1"/>
      <c r="C45" s="1">
        <f>SUM(monthly!B45:M45)</f>
        <v>2609193.08</v>
      </c>
      <c r="G45" s="2"/>
    </row>
    <row r="46" spans="1:7" ht="12.75">
      <c r="A46" t="s">
        <v>39</v>
      </c>
      <c r="B46" s="3"/>
      <c r="C46" s="3" t="s">
        <v>65</v>
      </c>
      <c r="G46" s="3"/>
    </row>
    <row r="47" spans="1:7" ht="12.75">
      <c r="A47" t="s">
        <v>40</v>
      </c>
      <c r="B47" s="4"/>
      <c r="C47" s="1">
        <f>SUM(monthly!B47:M47)</f>
        <v>26202610279.507504</v>
      </c>
      <c r="G47" s="4"/>
    </row>
    <row r="48" spans="1:7" ht="12.75">
      <c r="A48" t="s">
        <v>41</v>
      </c>
      <c r="B48" s="3"/>
      <c r="C48" s="3" t="s">
        <v>66</v>
      </c>
      <c r="G48" s="3"/>
    </row>
    <row r="49" spans="1:7" ht="12.75">
      <c r="A49" t="s">
        <v>2</v>
      </c>
      <c r="B49" s="3"/>
      <c r="C49" s="3" t="s">
        <v>64</v>
      </c>
      <c r="G49" s="3"/>
    </row>
    <row r="50" spans="1:7" ht="12.75">
      <c r="A50" t="s">
        <v>42</v>
      </c>
      <c r="B50" s="3"/>
      <c r="C50" s="1">
        <f>SUM(monthly!B50:M50)</f>
        <v>1583490320.8</v>
      </c>
      <c r="G50" s="4"/>
    </row>
    <row r="51" spans="1:7" ht="12.75">
      <c r="A51" t="s">
        <v>43</v>
      </c>
      <c r="B51" s="3"/>
      <c r="C51" s="1">
        <f>SUM(monthly!B51:M51)</f>
        <v>702968335.4016666</v>
      </c>
      <c r="G51" s="2"/>
    </row>
    <row r="52" spans="1:7" ht="12.75">
      <c r="A52" t="s">
        <v>44</v>
      </c>
      <c r="B52" s="3"/>
      <c r="C52" s="1">
        <f>SUM(monthly!B52:M52)</f>
        <v>214937157.50000006</v>
      </c>
      <c r="G52" s="2"/>
    </row>
    <row r="53" spans="1:7" ht="12.75">
      <c r="A53" t="s">
        <v>45</v>
      </c>
      <c r="B53" s="3"/>
      <c r="C53" s="1">
        <f>SUM(monthly!B53:M53)</f>
        <v>390559439.16333324</v>
      </c>
      <c r="G53" s="2"/>
    </row>
    <row r="54" spans="1:7" ht="12.75">
      <c r="A54" t="s">
        <v>46</v>
      </c>
      <c r="B54" s="3"/>
      <c r="C54" s="1">
        <f>SUM(monthly!B54:M54)</f>
        <v>275025388.735</v>
      </c>
      <c r="G54" s="2"/>
    </row>
    <row r="55" spans="1:7" ht="12.75">
      <c r="A55" t="s">
        <v>47</v>
      </c>
      <c r="B55" s="3"/>
      <c r="C55" s="1">
        <f>SUM(monthly!B55:M55)</f>
        <v>4957594.73</v>
      </c>
      <c r="G55" s="2"/>
    </row>
    <row r="56" spans="1:7" ht="12.75">
      <c r="A56" t="s">
        <v>48</v>
      </c>
      <c r="B56" s="4"/>
      <c r="C56" s="1">
        <f>SUM(monthly!B56:M56)</f>
        <v>11694736.18</v>
      </c>
      <c r="G56" s="2"/>
    </row>
    <row r="57" spans="1:7" ht="12.75">
      <c r="A57" t="s">
        <v>49</v>
      </c>
      <c r="B57" s="4"/>
      <c r="C57" s="1">
        <f>SUM(monthly!B57:M57)</f>
        <v>833769950.8299999</v>
      </c>
      <c r="G57" s="4"/>
    </row>
    <row r="58" spans="1:7" ht="12.75">
      <c r="A58" t="s">
        <v>50</v>
      </c>
      <c r="B58" s="4"/>
      <c r="C58" s="1">
        <f>SUM(monthly!B58:M58)</f>
        <v>79791557.57</v>
      </c>
      <c r="G58" s="2"/>
    </row>
    <row r="59" spans="1:7" ht="12.75">
      <c r="A59" t="s">
        <v>51</v>
      </c>
      <c r="B59" s="4"/>
      <c r="C59" s="1">
        <f>SUM(monthly!B59:M59)</f>
        <v>541813541.5799999</v>
      </c>
      <c r="G59" s="2"/>
    </row>
    <row r="60" spans="1:7" ht="12.75">
      <c r="A60" t="s">
        <v>52</v>
      </c>
      <c r="B60" s="4"/>
      <c r="C60" s="1">
        <f>SUM(monthly!B60:M60)</f>
        <v>212164851.68</v>
      </c>
      <c r="G60" s="2"/>
    </row>
    <row r="61" spans="1:7" ht="12.75">
      <c r="A61" t="s">
        <v>53</v>
      </c>
      <c r="B61" s="4"/>
      <c r="C61" s="1">
        <f>SUM(monthly!B61:M61)</f>
        <v>915231276.1967915</v>
      </c>
      <c r="G61" s="2"/>
    </row>
    <row r="62" spans="1:7" ht="12.75">
      <c r="A62" t="s">
        <v>54</v>
      </c>
      <c r="B62" s="3"/>
      <c r="C62" s="1">
        <f>SUM(monthly!B62:M62)</f>
        <v>0</v>
      </c>
      <c r="G62" s="2"/>
    </row>
    <row r="63" spans="1:7" ht="12.75">
      <c r="A63" t="s">
        <v>39</v>
      </c>
      <c r="B63" s="3"/>
      <c r="C63" s="3" t="s">
        <v>65</v>
      </c>
      <c r="G63" s="3"/>
    </row>
    <row r="64" spans="1:7" ht="12.75">
      <c r="A64" t="s">
        <v>55</v>
      </c>
      <c r="B64" s="4"/>
      <c r="C64" s="1">
        <f>SUM(monthly!B64:M64)</f>
        <v>3349143878.736792</v>
      </c>
      <c r="G64" s="4"/>
    </row>
    <row r="65" spans="1:7" ht="12.75">
      <c r="A65" t="s">
        <v>39</v>
      </c>
      <c r="B65" s="3"/>
      <c r="C65" s="3" t="s">
        <v>65</v>
      </c>
      <c r="G65" s="3"/>
    </row>
    <row r="66" spans="1:7" ht="12.75">
      <c r="A66" t="s">
        <v>56</v>
      </c>
      <c r="B66" s="4"/>
      <c r="C66" s="1">
        <f>SUM(monthly!B66:M66)</f>
        <v>29551754158.244297</v>
      </c>
      <c r="G66" s="4"/>
    </row>
    <row r="68" ht="12.75">
      <c r="A68" t="s">
        <v>67</v>
      </c>
    </row>
    <row r="69" ht="12.75">
      <c r="A69" t="s">
        <v>68</v>
      </c>
    </row>
    <row r="70" ht="12.75">
      <c r="A70" t="s">
        <v>69</v>
      </c>
    </row>
    <row r="75" ht="12.75">
      <c r="A75" t="s">
        <v>70</v>
      </c>
    </row>
    <row r="76" ht="12.75">
      <c r="A76" t="s">
        <v>71</v>
      </c>
    </row>
  </sheetData>
  <sheetProtection/>
  <mergeCells count="3">
    <mergeCell ref="A4:C4"/>
    <mergeCell ref="A5:C5"/>
    <mergeCell ref="A6:C6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N310"/>
  <sheetViews>
    <sheetView zoomScalePageLayoutView="0" workbookViewId="0" topLeftCell="A1">
      <pane xSplit="1" ySplit="9" topLeftCell="G2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N31" sqref="N31"/>
    </sheetView>
  </sheetViews>
  <sheetFormatPr defaultColWidth="9.33203125" defaultRowHeight="12.75"/>
  <cols>
    <col min="1" max="1" width="38.33203125" style="0" customWidth="1"/>
    <col min="2" max="2" width="14.16015625" style="0" bestFit="1" customWidth="1"/>
    <col min="3" max="3" width="14.33203125" style="0" customWidth="1"/>
    <col min="4" max="4" width="12.83203125" style="0" bestFit="1" customWidth="1"/>
    <col min="5" max="10" width="12.83203125" style="0" customWidth="1"/>
    <col min="11" max="13" width="12.83203125" style="0" bestFit="1" customWidth="1"/>
    <col min="14" max="14" width="16.16015625" style="0" bestFit="1" customWidth="1"/>
  </cols>
  <sheetData>
    <row r="1" spans="1:14" ht="12.75">
      <c r="A1" t="str">
        <f>'SFY 08-09'!A1</f>
        <v>VALIDATED TAX RECEIPT DATA FOR: STATE FISCAL YEAR JULY 2008 TO May 2009    </v>
      </c>
      <c r="N1" t="s">
        <v>59</v>
      </c>
    </row>
    <row r="2" ht="12.75">
      <c r="N2" t="s">
        <v>60</v>
      </c>
    </row>
    <row r="4" spans="1:14" ht="12.75">
      <c r="A4" s="15" t="s">
        <v>61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2.75">
      <c r="A5" s="15" t="s">
        <v>62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2.75">
      <c r="A6" s="15" t="s">
        <v>63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ht="12.75">
      <c r="N7" s="6"/>
    </row>
    <row r="8" spans="1:14" ht="12.75">
      <c r="A8" t="s">
        <v>1</v>
      </c>
      <c r="B8" s="11">
        <v>39630</v>
      </c>
      <c r="C8" s="11">
        <v>39661</v>
      </c>
      <c r="D8" s="11">
        <v>39692</v>
      </c>
      <c r="E8" s="11">
        <v>39722</v>
      </c>
      <c r="F8" s="11">
        <v>39753</v>
      </c>
      <c r="G8" s="11">
        <v>39783</v>
      </c>
      <c r="H8" s="11">
        <v>39814</v>
      </c>
      <c r="I8" s="11">
        <v>39845</v>
      </c>
      <c r="J8" s="11">
        <v>39873</v>
      </c>
      <c r="K8" s="11">
        <v>39904</v>
      </c>
      <c r="L8" s="11">
        <v>39934</v>
      </c>
      <c r="M8" s="11">
        <v>39965</v>
      </c>
      <c r="N8" s="3" t="s">
        <v>76</v>
      </c>
    </row>
    <row r="9" spans="1:14" ht="12.75">
      <c r="A9" t="s">
        <v>2</v>
      </c>
      <c r="B9" s="3" t="s">
        <v>57</v>
      </c>
      <c r="C9" s="3" t="s">
        <v>57</v>
      </c>
      <c r="D9" s="3" t="s">
        <v>57</v>
      </c>
      <c r="E9" s="3" t="s">
        <v>57</v>
      </c>
      <c r="F9" s="3" t="s">
        <v>57</v>
      </c>
      <c r="G9" s="3" t="s">
        <v>57</v>
      </c>
      <c r="H9" s="3" t="s">
        <v>57</v>
      </c>
      <c r="I9" s="3" t="s">
        <v>57</v>
      </c>
      <c r="J9" s="3" t="s">
        <v>57</v>
      </c>
      <c r="K9" s="3" t="s">
        <v>57</v>
      </c>
      <c r="L9" s="3" t="s">
        <v>57</v>
      </c>
      <c r="M9" s="3" t="s">
        <v>57</v>
      </c>
      <c r="N9" s="3" t="s">
        <v>57</v>
      </c>
    </row>
    <row r="10" spans="1:14" ht="12.75">
      <c r="A10" t="s">
        <v>3</v>
      </c>
      <c r="B10" s="1">
        <f>B11+B12+B13</f>
        <v>1658463697.23</v>
      </c>
      <c r="C10" s="1">
        <v>1576669059.97</v>
      </c>
      <c r="D10" s="1">
        <f aca="true" t="shared" si="0" ref="D10:J10">D11+D12+D13</f>
        <v>1517046805.7199998</v>
      </c>
      <c r="E10" s="1">
        <f t="shared" si="0"/>
        <v>1504379558.16</v>
      </c>
      <c r="F10" s="1">
        <v>1452682798.18</v>
      </c>
      <c r="G10" s="1">
        <v>1535053853.91</v>
      </c>
      <c r="H10" s="1">
        <f t="shared" si="0"/>
        <v>1675157915.27</v>
      </c>
      <c r="I10" s="1">
        <f t="shared" si="0"/>
        <v>1490511656.6399999</v>
      </c>
      <c r="J10" s="1">
        <f t="shared" si="0"/>
        <v>1495061179.96</v>
      </c>
      <c r="K10" s="1">
        <v>1604836417.54</v>
      </c>
      <c r="L10" s="1">
        <v>1509592752.9</v>
      </c>
      <c r="M10" s="1">
        <v>1426629656.9</v>
      </c>
      <c r="N10" s="7">
        <f>+SUM(B10:M10)</f>
        <v>18446085352.38</v>
      </c>
    </row>
    <row r="11" spans="1:14" ht="12.75">
      <c r="A11" t="s">
        <v>4</v>
      </c>
      <c r="B11" s="2">
        <f>1550532277.84-B12</f>
        <v>1502304150.72</v>
      </c>
      <c r="C11" s="5">
        <v>1440562505.64</v>
      </c>
      <c r="D11" s="2">
        <v>1386443657</v>
      </c>
      <c r="E11" s="2">
        <v>1364123672.79</v>
      </c>
      <c r="F11" s="2">
        <v>1354998145.8</v>
      </c>
      <c r="G11" s="2">
        <v>1403679976.6200001</v>
      </c>
      <c r="H11" s="2">
        <v>1537417736.0200002</v>
      </c>
      <c r="I11" s="2">
        <v>1361269964.76</v>
      </c>
      <c r="J11" s="2">
        <v>1370866088.76</v>
      </c>
      <c r="K11" s="2">
        <v>1475199638.8799999</v>
      </c>
      <c r="L11" s="2">
        <v>1379940515</v>
      </c>
      <c r="M11" s="2">
        <v>1304278512.8700001</v>
      </c>
      <c r="N11" s="7">
        <f aca="true" t="shared" si="1" ref="N11:N45">+SUM(B11:M11)</f>
        <v>16881084564.86</v>
      </c>
    </row>
    <row r="12" spans="1:14" ht="12.75">
      <c r="A12" t="s">
        <v>5</v>
      </c>
      <c r="B12" s="2">
        <v>48228127.11999998</v>
      </c>
      <c r="C12" s="5">
        <v>43343739.60999994</v>
      </c>
      <c r="D12" s="2">
        <v>40496296.81</v>
      </c>
      <c r="E12" s="2">
        <v>45769567.179999955</v>
      </c>
      <c r="F12" s="2">
        <v>41398431.71999994</v>
      </c>
      <c r="G12" s="2">
        <v>41652643.88999997</v>
      </c>
      <c r="H12" s="2">
        <v>45830343.38999996</v>
      </c>
      <c r="I12" s="2">
        <v>40067622.32999994</v>
      </c>
      <c r="J12" s="2">
        <v>35314702.269999966</v>
      </c>
      <c r="K12" s="2">
        <v>38521790.88000001</v>
      </c>
      <c r="L12" s="2">
        <v>34808744.44000006</v>
      </c>
      <c r="M12" s="2">
        <v>33977183.25999999</v>
      </c>
      <c r="N12" s="7">
        <f t="shared" si="1"/>
        <v>489409192.89999974</v>
      </c>
    </row>
    <row r="13" spans="1:14" ht="12.75">
      <c r="A13" t="s">
        <v>6</v>
      </c>
      <c r="B13" s="2">
        <v>107931419.38999999</v>
      </c>
      <c r="C13" s="5">
        <v>92762814.71999998</v>
      </c>
      <c r="D13" s="2">
        <v>90106851.90999988</v>
      </c>
      <c r="E13" s="2">
        <v>94486318.18999998</v>
      </c>
      <c r="F13" s="2">
        <v>56286220.65999998</v>
      </c>
      <c r="G13" s="2">
        <v>89721233.4</v>
      </c>
      <c r="H13" s="2">
        <v>91909835.86</v>
      </c>
      <c r="I13" s="2">
        <v>89174069.55000001</v>
      </c>
      <c r="J13" s="2">
        <v>88880388.93000002</v>
      </c>
      <c r="K13" s="2">
        <v>91114987.78000002</v>
      </c>
      <c r="L13" s="2">
        <v>94843493.45999993</v>
      </c>
      <c r="M13" s="2">
        <v>88373960.77000004</v>
      </c>
      <c r="N13" s="7">
        <f t="shared" si="1"/>
        <v>1075591594.62</v>
      </c>
    </row>
    <row r="14" spans="1:14" ht="12.75">
      <c r="A14" t="s">
        <v>7</v>
      </c>
      <c r="B14" s="2">
        <v>192891526.63000003</v>
      </c>
      <c r="C14" s="5">
        <v>46709119.18</v>
      </c>
      <c r="D14" s="2">
        <v>234785727.17</v>
      </c>
      <c r="E14" s="2">
        <v>190175124.42</v>
      </c>
      <c r="F14" s="2">
        <v>23825477.64</v>
      </c>
      <c r="G14" s="2">
        <v>264076359</v>
      </c>
      <c r="H14" s="2">
        <v>89698909.95</v>
      </c>
      <c r="I14" s="2">
        <v>33084234</v>
      </c>
      <c r="J14" s="2">
        <v>194817006</v>
      </c>
      <c r="K14" s="2">
        <v>241726659</v>
      </c>
      <c r="L14" s="2">
        <v>47277784</v>
      </c>
      <c r="M14" s="2">
        <v>276779018</v>
      </c>
      <c r="N14" s="7">
        <f t="shared" si="1"/>
        <v>1835846944.99</v>
      </c>
    </row>
    <row r="15" spans="1:14" ht="12.75">
      <c r="A15" t="s">
        <v>8</v>
      </c>
      <c r="B15" s="2">
        <v>138415263.26</v>
      </c>
      <c r="C15" s="5">
        <v>107992361.19999999</v>
      </c>
      <c r="D15" s="2">
        <v>116758471.10999998</v>
      </c>
      <c r="E15" s="2">
        <v>95480275.34</v>
      </c>
      <c r="F15" s="2">
        <v>73467907.13000001</v>
      </c>
      <c r="G15" s="2">
        <v>88951036.17</v>
      </c>
      <c r="H15" s="2">
        <v>78575927.92</v>
      </c>
      <c r="I15" s="2">
        <v>69798071</v>
      </c>
      <c r="J15" s="2">
        <v>85935111.58</v>
      </c>
      <c r="K15" s="2">
        <v>82122699.5</v>
      </c>
      <c r="L15" s="2">
        <v>79148504.99</v>
      </c>
      <c r="M15" s="2">
        <v>100481703.48</v>
      </c>
      <c r="N15" s="7">
        <f t="shared" si="1"/>
        <v>1117127332.6799998</v>
      </c>
    </row>
    <row r="16" spans="1:14" ht="12.75">
      <c r="A16" t="s">
        <v>9</v>
      </c>
      <c r="B16" s="2">
        <v>1866701.41</v>
      </c>
      <c r="C16" s="5">
        <v>495688.84</v>
      </c>
      <c r="D16" s="2">
        <v>2484783.75</v>
      </c>
      <c r="E16" s="2">
        <v>181567340.21999997</v>
      </c>
      <c r="F16" s="2">
        <v>242041.76</v>
      </c>
      <c r="G16" s="2">
        <v>528195</v>
      </c>
      <c r="H16" s="2">
        <v>568420.39</v>
      </c>
      <c r="I16" s="2">
        <v>79555407</v>
      </c>
      <c r="J16" s="2">
        <v>42326642</v>
      </c>
      <c r="K16" s="2">
        <v>167096340</v>
      </c>
      <c r="L16" s="2">
        <v>2532378</v>
      </c>
      <c r="M16" s="2">
        <v>171767289</v>
      </c>
      <c r="N16" s="7">
        <f t="shared" si="1"/>
        <v>651031227.3699999</v>
      </c>
    </row>
    <row r="17" spans="1:14" ht="12.75">
      <c r="A17" t="s">
        <v>10</v>
      </c>
      <c r="B17" s="1">
        <f>SUM(B18:B20)</f>
        <v>24918133.819999997</v>
      </c>
      <c r="C17" s="1">
        <v>19808736.409999996</v>
      </c>
      <c r="D17" s="1">
        <f>SUM(D18:D20)</f>
        <v>22051969.69</v>
      </c>
      <c r="E17" s="1">
        <f>SUM(E18:E20)</f>
        <v>17735456.61</v>
      </c>
      <c r="F17" s="1">
        <v>11011151.890000002</v>
      </c>
      <c r="G17" s="1">
        <v>13340870</v>
      </c>
      <c r="H17" s="1">
        <v>13368219.96</v>
      </c>
      <c r="I17" s="1">
        <v>13092572</v>
      </c>
      <c r="J17" s="1">
        <v>16416535</v>
      </c>
      <c r="K17" s="1">
        <v>15496938</v>
      </c>
      <c r="L17" s="1">
        <v>15191879</v>
      </c>
      <c r="M17" s="1">
        <v>18886980</v>
      </c>
      <c r="N17" s="7">
        <f t="shared" si="1"/>
        <v>201319442.38</v>
      </c>
    </row>
    <row r="18" spans="1:14" ht="12.75">
      <c r="A18" t="s">
        <v>11</v>
      </c>
      <c r="B18" s="2">
        <v>32739.22</v>
      </c>
      <c r="C18" s="5">
        <v>18030.56</v>
      </c>
      <c r="D18" s="2">
        <v>74223.41</v>
      </c>
      <c r="E18" s="2">
        <v>77153.86</v>
      </c>
      <c r="F18" s="2">
        <v>45176.84</v>
      </c>
      <c r="G18" s="2">
        <v>42655</v>
      </c>
      <c r="H18" s="2">
        <v>10382.59</v>
      </c>
      <c r="I18" s="2">
        <v>95875</v>
      </c>
      <c r="J18" s="2">
        <v>39120</v>
      </c>
      <c r="K18" s="2">
        <v>63864</v>
      </c>
      <c r="L18" s="2">
        <v>184890</v>
      </c>
      <c r="M18" s="2">
        <v>78839</v>
      </c>
      <c r="N18" s="7">
        <f t="shared" si="1"/>
        <v>762949.48</v>
      </c>
    </row>
    <row r="19" spans="1:14" ht="12.75">
      <c r="A19" t="s">
        <v>12</v>
      </c>
      <c r="B19" s="2">
        <v>24846331.439999998</v>
      </c>
      <c r="C19" s="5">
        <v>19789873.459999997</v>
      </c>
      <c r="D19" s="2">
        <v>21971842.51</v>
      </c>
      <c r="E19" s="2">
        <v>17658302.75</v>
      </c>
      <c r="F19" s="2">
        <v>10962637.920000002</v>
      </c>
      <c r="G19" s="2">
        <v>13296438</v>
      </c>
      <c r="H19" s="2">
        <v>13345965.74</v>
      </c>
      <c r="I19" s="2">
        <v>12958292</v>
      </c>
      <c r="J19" s="2">
        <v>16122842</v>
      </c>
      <c r="K19" s="2">
        <v>15386965</v>
      </c>
      <c r="L19" s="2">
        <v>14835794</v>
      </c>
      <c r="M19" s="2">
        <v>18678288</v>
      </c>
      <c r="N19" s="7">
        <f t="shared" si="1"/>
        <v>199853572.82</v>
      </c>
    </row>
    <row r="20" spans="1:14" ht="12.75">
      <c r="A20" t="s">
        <v>13</v>
      </c>
      <c r="B20" s="2">
        <v>39063.16</v>
      </c>
      <c r="C20" s="5">
        <v>832.39</v>
      </c>
      <c r="D20" s="2">
        <v>5903.77</v>
      </c>
      <c r="E20" s="2">
        <v>0</v>
      </c>
      <c r="F20" s="2">
        <v>3337.13</v>
      </c>
      <c r="G20" s="2">
        <v>1777</v>
      </c>
      <c r="H20" s="2">
        <v>11871.63</v>
      </c>
      <c r="I20" s="2">
        <v>38405</v>
      </c>
      <c r="J20" s="2">
        <v>254573</v>
      </c>
      <c r="K20" s="2">
        <v>46109</v>
      </c>
      <c r="L20" s="2">
        <v>171195</v>
      </c>
      <c r="M20" s="2">
        <v>129853</v>
      </c>
      <c r="N20" s="7">
        <f t="shared" si="1"/>
        <v>702920.0800000001</v>
      </c>
    </row>
    <row r="21" spans="1:14" ht="12.75">
      <c r="A21" t="s">
        <v>14</v>
      </c>
      <c r="B21" s="2">
        <v>386575.83</v>
      </c>
      <c r="C21" s="5">
        <v>799619.06</v>
      </c>
      <c r="D21" s="2">
        <v>702457.32</v>
      </c>
      <c r="E21" s="2">
        <v>0</v>
      </c>
      <c r="F21" s="2">
        <v>1152673.64</v>
      </c>
      <c r="G21" s="2">
        <v>117935</v>
      </c>
      <c r="H21" s="2">
        <v>833735.54</v>
      </c>
      <c r="I21" s="2">
        <v>44240</v>
      </c>
      <c r="J21" s="2">
        <v>42149</v>
      </c>
      <c r="K21" s="2">
        <v>147539</v>
      </c>
      <c r="L21" s="2">
        <v>114835</v>
      </c>
      <c r="M21" s="2">
        <v>10624</v>
      </c>
      <c r="N21" s="7">
        <f t="shared" si="1"/>
        <v>4352383.39</v>
      </c>
    </row>
    <row r="22" spans="1:14" ht="12.75">
      <c r="A22" t="s">
        <v>15</v>
      </c>
      <c r="B22" s="1">
        <f>B23+B24</f>
        <v>10236172.2</v>
      </c>
      <c r="C22" s="1">
        <v>1600039.56</v>
      </c>
      <c r="D22" s="1">
        <f>D23+D24</f>
        <v>15812312.46</v>
      </c>
      <c r="E22" s="1">
        <f>E23+E24</f>
        <v>2945825.71</v>
      </c>
      <c r="F22" s="1">
        <v>1504315.97</v>
      </c>
      <c r="G22" s="1">
        <v>9910985</v>
      </c>
      <c r="H22" s="1">
        <v>4850543.02</v>
      </c>
      <c r="I22" s="1">
        <v>15964</v>
      </c>
      <c r="J22" s="1">
        <v>8841121</v>
      </c>
      <c r="K22" s="1">
        <v>14021442</v>
      </c>
      <c r="L22" s="1">
        <v>2248164</v>
      </c>
      <c r="M22" s="1">
        <v>9355087</v>
      </c>
      <c r="N22" s="7">
        <f t="shared" si="1"/>
        <v>81341971.92</v>
      </c>
    </row>
    <row r="23" spans="1:14" ht="12.75">
      <c r="A23" t="s">
        <v>16</v>
      </c>
      <c r="B23" s="2">
        <v>1762300.95</v>
      </c>
      <c r="C23" s="5">
        <v>1600039.56</v>
      </c>
      <c r="D23" s="2">
        <v>958199.46</v>
      </c>
      <c r="E23" s="2">
        <v>886595.96</v>
      </c>
      <c r="F23" s="2">
        <v>691617.53</v>
      </c>
      <c r="G23" s="2">
        <v>810985</v>
      </c>
      <c r="H23" s="2">
        <v>212196.22</v>
      </c>
      <c r="I23" s="2">
        <v>126</v>
      </c>
      <c r="J23" s="2">
        <v>12917</v>
      </c>
      <c r="K23" s="2">
        <v>8671</v>
      </c>
      <c r="L23" s="2">
        <v>113909</v>
      </c>
      <c r="M23" s="2">
        <v>135087</v>
      </c>
      <c r="N23" s="7">
        <f t="shared" si="1"/>
        <v>7192644.68</v>
      </c>
    </row>
    <row r="24" spans="1:14" ht="12.75">
      <c r="A24" t="s">
        <v>17</v>
      </c>
      <c r="B24" s="2">
        <v>8473871.25</v>
      </c>
      <c r="C24" s="5">
        <v>0</v>
      </c>
      <c r="D24" s="2">
        <v>14854113</v>
      </c>
      <c r="E24" s="2">
        <v>2059229.75</v>
      </c>
      <c r="F24" s="2">
        <v>812698.44</v>
      </c>
      <c r="G24" s="2">
        <v>9100000</v>
      </c>
      <c r="H24" s="2">
        <v>4638346.8</v>
      </c>
      <c r="I24" s="2">
        <v>15838</v>
      </c>
      <c r="J24" s="2">
        <v>8828204</v>
      </c>
      <c r="K24" s="2">
        <v>14012771</v>
      </c>
      <c r="L24" s="2">
        <v>2134255</v>
      </c>
      <c r="M24" s="2">
        <v>9220000</v>
      </c>
      <c r="N24" s="7">
        <f t="shared" si="1"/>
        <v>74149327.24</v>
      </c>
    </row>
    <row r="25" spans="1:14" ht="12.75">
      <c r="A25" t="s">
        <v>18</v>
      </c>
      <c r="B25" s="1">
        <f>B26+B27+B30</f>
        <v>130700393.36756712</v>
      </c>
      <c r="C25" s="1">
        <f aca="true" t="shared" si="2" ref="C25:J25">C26+C27+C30</f>
        <v>132031722.17427936</v>
      </c>
      <c r="D25" s="1">
        <f t="shared" si="2"/>
        <v>131956809.65736288</v>
      </c>
      <c r="E25" s="1">
        <f t="shared" si="2"/>
        <v>123261818.7599082</v>
      </c>
      <c r="F25" s="1">
        <f t="shared" si="2"/>
        <v>133028879.89454682</v>
      </c>
      <c r="G25" s="1">
        <f t="shared" si="2"/>
        <v>128668829.58237085</v>
      </c>
      <c r="H25" s="1">
        <v>135554748.3604111</v>
      </c>
      <c r="I25" s="1">
        <f t="shared" si="2"/>
        <v>136960728.3664768</v>
      </c>
      <c r="J25" s="1">
        <f t="shared" si="2"/>
        <v>130723804.7416478</v>
      </c>
      <c r="K25" s="1">
        <v>146443274.9426755</v>
      </c>
      <c r="L25" s="1">
        <v>141308337.04474872</v>
      </c>
      <c r="M25" s="1">
        <f>M26+M27+M30</f>
        <v>137153248.59550807</v>
      </c>
      <c r="N25" s="7">
        <f t="shared" si="1"/>
        <v>1607792595.4875033</v>
      </c>
    </row>
    <row r="26" spans="1:14" ht="12.75">
      <c r="A26" t="s">
        <v>19</v>
      </c>
      <c r="B26" s="1">
        <v>102394968.95275927</v>
      </c>
      <c r="C26" s="1">
        <v>105545670.38659969</v>
      </c>
      <c r="D26" s="1">
        <v>105954788.2323041</v>
      </c>
      <c r="E26" s="1">
        <v>100077243.8169023</v>
      </c>
      <c r="F26" s="1">
        <v>107958215.82008734</v>
      </c>
      <c r="G26" s="1">
        <v>104223619.3531937</v>
      </c>
      <c r="H26" s="1">
        <v>109006439.34605677</v>
      </c>
      <c r="I26" s="1">
        <v>111509175.20756657</v>
      </c>
      <c r="J26" s="1">
        <v>107137880.37464492</v>
      </c>
      <c r="K26" s="1">
        <v>120247812.19062755</v>
      </c>
      <c r="L26" s="1">
        <v>115910670.71843678</v>
      </c>
      <c r="M26" s="1">
        <v>113601113.69251408</v>
      </c>
      <c r="N26" s="7">
        <f t="shared" si="1"/>
        <v>1303567598.091693</v>
      </c>
    </row>
    <row r="27" spans="1:14" ht="12.75">
      <c r="A27" t="s">
        <v>20</v>
      </c>
      <c r="B27" s="1">
        <f>B28+B29</f>
        <v>22778090.22480786</v>
      </c>
      <c r="C27" s="1">
        <f aca="true" t="shared" si="3" ref="C27:I27">C28+C29</f>
        <v>21247752.847639587</v>
      </c>
      <c r="D27" s="1">
        <f t="shared" si="3"/>
        <v>20931708.285098847</v>
      </c>
      <c r="E27" s="1">
        <f t="shared" si="3"/>
        <v>18660253.138018683</v>
      </c>
      <c r="F27" s="1">
        <f t="shared" si="3"/>
        <v>19939768.350718517</v>
      </c>
      <c r="G27" s="1">
        <f t="shared" si="3"/>
        <v>19204255.061179936</v>
      </c>
      <c r="H27" s="1">
        <v>20415850.07</v>
      </c>
      <c r="I27" s="1">
        <f t="shared" si="3"/>
        <v>19045265.843464486</v>
      </c>
      <c r="J27" s="1">
        <v>19411088.3161575</v>
      </c>
      <c r="K27" s="1">
        <v>19949964.382611554</v>
      </c>
      <c r="L27" s="1">
        <v>19416543.586311933</v>
      </c>
      <c r="M27" s="2">
        <v>18738166.222531985</v>
      </c>
      <c r="N27" s="7">
        <f t="shared" si="1"/>
        <v>239738706.32854086</v>
      </c>
    </row>
    <row r="28" spans="1:14" ht="12.75">
      <c r="A28" t="s">
        <v>21</v>
      </c>
      <c r="B28" s="2">
        <v>22778090.22480786</v>
      </c>
      <c r="C28" s="2">
        <v>21247752.847639587</v>
      </c>
      <c r="D28" s="2">
        <v>20931708.285098847</v>
      </c>
      <c r="E28" s="2">
        <v>18660253.138018683</v>
      </c>
      <c r="F28" s="2">
        <v>19939768.350718517</v>
      </c>
      <c r="G28" s="2">
        <v>19204255.061179936</v>
      </c>
      <c r="H28" s="2">
        <v>20415850.07</v>
      </c>
      <c r="I28" s="2">
        <v>19045265.843464486</v>
      </c>
      <c r="J28" s="2">
        <v>19411088.3161575</v>
      </c>
      <c r="K28" s="2">
        <v>19949964.382611554</v>
      </c>
      <c r="L28" s="2">
        <v>19416543.586311933</v>
      </c>
      <c r="M28" s="2">
        <v>18738166.222531985</v>
      </c>
      <c r="N28" s="7">
        <f t="shared" si="1"/>
        <v>239738706.32854086</v>
      </c>
    </row>
    <row r="29" spans="1:14" ht="12.75">
      <c r="A29" t="s">
        <v>22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7">
        <f t="shared" si="1"/>
        <v>0</v>
      </c>
    </row>
    <row r="30" spans="1:14" ht="12.75">
      <c r="A30" t="s">
        <v>23</v>
      </c>
      <c r="B30" s="2">
        <v>5527334.19</v>
      </c>
      <c r="C30" s="2">
        <v>5238298.940040075</v>
      </c>
      <c r="D30" s="2">
        <v>5070313.139959926</v>
      </c>
      <c r="E30" s="2">
        <v>4524321.804987218</v>
      </c>
      <c r="F30" s="2">
        <v>5130895.723740963</v>
      </c>
      <c r="G30" s="2">
        <v>5240955.167997205</v>
      </c>
      <c r="H30" s="2">
        <v>6132458.944354331</v>
      </c>
      <c r="I30" s="2">
        <v>6406287.315445742</v>
      </c>
      <c r="J30" s="2">
        <v>4174836.050845364</v>
      </c>
      <c r="K30" s="2">
        <v>6245498.369436425</v>
      </c>
      <c r="L30" s="2">
        <v>5981122.74</v>
      </c>
      <c r="M30" s="2">
        <v>4813968.680462003</v>
      </c>
      <c r="N30" s="7">
        <f t="shared" si="1"/>
        <v>64486291.06726926</v>
      </c>
    </row>
    <row r="31" spans="1:14" ht="12.75">
      <c r="A31" t="s">
        <v>24</v>
      </c>
      <c r="B31" s="2">
        <v>49033452.100000024</v>
      </c>
      <c r="C31" s="2">
        <v>50403487.18</v>
      </c>
      <c r="D31" s="2">
        <v>50647268.69</v>
      </c>
      <c r="E31" s="2">
        <v>47603234.6</v>
      </c>
      <c r="F31" s="2">
        <v>51683851.11000001</v>
      </c>
      <c r="G31" s="2">
        <v>49180372.46</v>
      </c>
      <c r="H31" s="2">
        <v>51186297.92999998</v>
      </c>
      <c r="I31" s="2">
        <v>53484667.57999999</v>
      </c>
      <c r="J31" s="2">
        <v>51867809.93</v>
      </c>
      <c r="K31" s="2">
        <v>57532883.859999985</v>
      </c>
      <c r="L31" s="2">
        <v>55151308.26000001</v>
      </c>
      <c r="M31" s="2">
        <v>54262201.09</v>
      </c>
      <c r="N31" s="7">
        <f t="shared" si="1"/>
        <v>622036834.7900001</v>
      </c>
    </row>
    <row r="32" spans="1:14" ht="12.75">
      <c r="A32" t="s">
        <v>25</v>
      </c>
      <c r="B32" s="1">
        <f>B33+B34</f>
        <v>99514026.25</v>
      </c>
      <c r="C32" s="1">
        <v>95581593.77000001</v>
      </c>
      <c r="D32" s="1">
        <f aca="true" t="shared" si="4" ref="D32:J32">D33+D34</f>
        <v>97729557.73</v>
      </c>
      <c r="E32" s="1">
        <f t="shared" si="4"/>
        <v>101189053.25</v>
      </c>
      <c r="F32" s="1">
        <f t="shared" si="4"/>
        <v>100602869.52</v>
      </c>
      <c r="G32" s="1">
        <v>88107026.87</v>
      </c>
      <c r="H32" s="1">
        <v>86557601.68</v>
      </c>
      <c r="I32" s="1">
        <f t="shared" si="4"/>
        <v>90330302.39</v>
      </c>
      <c r="J32" s="1">
        <f t="shared" si="4"/>
        <v>89327882.7</v>
      </c>
      <c r="K32" s="1">
        <v>87275153.41</v>
      </c>
      <c r="L32" s="1">
        <v>88919421.59</v>
      </c>
      <c r="M32" s="1">
        <v>87070020.85</v>
      </c>
      <c r="N32" s="7">
        <f t="shared" si="1"/>
        <v>1112204510.01</v>
      </c>
    </row>
    <row r="33" spans="1:14" ht="12.75">
      <c r="A33" t="s">
        <v>26</v>
      </c>
      <c r="B33" s="2">
        <v>55474038.71</v>
      </c>
      <c r="C33" s="5">
        <v>56851421.14</v>
      </c>
      <c r="D33" s="2">
        <v>60257530.870000005</v>
      </c>
      <c r="E33" s="2">
        <v>62376079.7</v>
      </c>
      <c r="F33" s="2">
        <v>61046147.839999996</v>
      </c>
      <c r="G33" s="2">
        <v>51080711</v>
      </c>
      <c r="H33" s="2">
        <v>48383397.47</v>
      </c>
      <c r="I33" s="2">
        <v>53064912</v>
      </c>
      <c r="J33" s="2">
        <v>53726766</v>
      </c>
      <c r="K33" s="2">
        <v>50238282</v>
      </c>
      <c r="L33" s="2">
        <v>50095792</v>
      </c>
      <c r="M33" s="2">
        <v>50566468</v>
      </c>
      <c r="N33" s="7">
        <f t="shared" si="1"/>
        <v>653161546.73</v>
      </c>
    </row>
    <row r="34" spans="1:14" ht="12.75">
      <c r="A34" t="s">
        <v>27</v>
      </c>
      <c r="B34" s="2">
        <v>44039987.54</v>
      </c>
      <c r="C34" s="5">
        <v>38730172.63</v>
      </c>
      <c r="D34" s="4">
        <v>37472026.86</v>
      </c>
      <c r="E34" s="2">
        <v>38812973.55</v>
      </c>
      <c r="F34" s="4">
        <v>39556721.68</v>
      </c>
      <c r="G34" s="2">
        <v>37026315.87</v>
      </c>
      <c r="H34" s="2">
        <v>38174204.21</v>
      </c>
      <c r="I34" s="2">
        <v>37265390.39</v>
      </c>
      <c r="J34" s="2">
        <v>35601116.7</v>
      </c>
      <c r="K34" s="2">
        <v>37036871.41</v>
      </c>
      <c r="L34" s="2">
        <v>38823629.59</v>
      </c>
      <c r="M34" s="2">
        <v>36503552.85</v>
      </c>
      <c r="N34" s="7">
        <f t="shared" si="1"/>
        <v>459042963.28</v>
      </c>
    </row>
    <row r="35" spans="1:14" ht="12.75">
      <c r="A35" t="s">
        <v>28</v>
      </c>
      <c r="B35" s="1">
        <f>SUM(B36:B39)</f>
        <v>18649564.900000002</v>
      </c>
      <c r="C35" s="1">
        <f aca="true" t="shared" si="5" ref="C35:J35">SUM(C36:C39)</f>
        <v>19624503.07</v>
      </c>
      <c r="D35" s="1">
        <f t="shared" si="5"/>
        <v>18686362.93</v>
      </c>
      <c r="E35" s="1">
        <f t="shared" si="5"/>
        <v>19105388.43</v>
      </c>
      <c r="F35" s="1">
        <f t="shared" si="5"/>
        <v>19928619.89</v>
      </c>
      <c r="G35" s="1">
        <f t="shared" si="5"/>
        <v>19292591.34</v>
      </c>
      <c r="H35" s="1">
        <f t="shared" si="5"/>
        <v>19953713.55</v>
      </c>
      <c r="I35" s="1">
        <f t="shared" si="5"/>
        <v>19944967.75</v>
      </c>
      <c r="J35" s="1">
        <f t="shared" si="5"/>
        <v>18919248.58</v>
      </c>
      <c r="K35" s="1">
        <v>21404767.82</v>
      </c>
      <c r="L35" s="1">
        <v>20541804.439999998</v>
      </c>
      <c r="M35" s="1">
        <v>19711431.16</v>
      </c>
      <c r="N35" s="7">
        <f t="shared" si="1"/>
        <v>235762963.85999998</v>
      </c>
    </row>
    <row r="36" spans="1:14" ht="12.75">
      <c r="A36" t="s">
        <v>29</v>
      </c>
      <c r="B36" s="2">
        <v>525790.89</v>
      </c>
      <c r="C36" s="2">
        <v>532747.84</v>
      </c>
      <c r="D36" s="2">
        <v>511092.88</v>
      </c>
      <c r="E36" s="2">
        <v>514966.15</v>
      </c>
      <c r="F36" s="2">
        <v>585962.95</v>
      </c>
      <c r="G36" s="2">
        <v>489138.92</v>
      </c>
      <c r="H36" s="2">
        <v>565706.77</v>
      </c>
      <c r="I36" s="2">
        <v>510488.58</v>
      </c>
      <c r="J36" s="2">
        <v>491339.36</v>
      </c>
      <c r="K36" s="2">
        <v>571038.06</v>
      </c>
      <c r="L36" s="2">
        <v>537818.53</v>
      </c>
      <c r="M36" s="2">
        <v>573256.06</v>
      </c>
      <c r="N36" s="7">
        <f t="shared" si="1"/>
        <v>6409346.99</v>
      </c>
    </row>
    <row r="37" spans="1:14" ht="12.75">
      <c r="A37" t="s">
        <v>30</v>
      </c>
      <c r="B37" s="2">
        <v>1418726.98</v>
      </c>
      <c r="C37" s="2">
        <v>1497701.25</v>
      </c>
      <c r="D37" s="2">
        <v>1416495.77</v>
      </c>
      <c r="E37" s="2">
        <v>1392307.17</v>
      </c>
      <c r="F37" s="2">
        <v>1458131.5</v>
      </c>
      <c r="G37" s="2">
        <v>1328147.66</v>
      </c>
      <c r="H37" s="2">
        <v>1391797.55</v>
      </c>
      <c r="I37" s="2">
        <v>1417668.8</v>
      </c>
      <c r="J37" s="2">
        <v>1335104.5</v>
      </c>
      <c r="K37" s="2">
        <v>1538340.93</v>
      </c>
      <c r="L37" s="2">
        <v>1454622.62</v>
      </c>
      <c r="M37" s="2">
        <v>1464533.32</v>
      </c>
      <c r="N37" s="7">
        <f t="shared" si="1"/>
        <v>17113578.05</v>
      </c>
    </row>
    <row r="38" spans="1:14" ht="12.75">
      <c r="A38" t="s">
        <v>31</v>
      </c>
      <c r="B38" s="2">
        <v>16655336.91</v>
      </c>
      <c r="C38" s="2">
        <v>17551904.97</v>
      </c>
      <c r="D38" s="2">
        <v>16722021.33</v>
      </c>
      <c r="E38" s="2">
        <v>17149801.7</v>
      </c>
      <c r="F38" s="2">
        <v>17842063.76</v>
      </c>
      <c r="G38" s="2">
        <v>17439104.75</v>
      </c>
      <c r="H38" s="2">
        <v>17957697.73</v>
      </c>
      <c r="I38" s="2">
        <v>17974089.98</v>
      </c>
      <c r="J38" s="2">
        <v>17048331.45</v>
      </c>
      <c r="K38" s="2">
        <v>19262780.12</v>
      </c>
      <c r="L38" s="2">
        <v>18511742.73</v>
      </c>
      <c r="M38" s="2">
        <v>17628892.3</v>
      </c>
      <c r="N38" s="7">
        <f t="shared" si="1"/>
        <v>211743767.73</v>
      </c>
    </row>
    <row r="39" spans="1:14" ht="12.75">
      <c r="A39" t="s">
        <v>32</v>
      </c>
      <c r="B39" s="2">
        <v>49710.12</v>
      </c>
      <c r="C39" s="2">
        <v>42149.01</v>
      </c>
      <c r="D39" s="2">
        <v>36752.95</v>
      </c>
      <c r="E39" s="2">
        <v>48313.41</v>
      </c>
      <c r="F39" s="2">
        <v>42461.68</v>
      </c>
      <c r="G39" s="2">
        <v>36200.01</v>
      </c>
      <c r="H39" s="2">
        <v>38511.5</v>
      </c>
      <c r="I39" s="2">
        <v>42720.39</v>
      </c>
      <c r="J39" s="2">
        <v>44473.27</v>
      </c>
      <c r="K39" s="2">
        <v>32608.71</v>
      </c>
      <c r="L39" s="2">
        <v>37620.56</v>
      </c>
      <c r="M39" s="2">
        <v>44749.48</v>
      </c>
      <c r="N39" s="7">
        <f t="shared" si="1"/>
        <v>496271.09</v>
      </c>
    </row>
    <row r="40" spans="1:14" ht="12.75">
      <c r="A40" t="s">
        <v>33</v>
      </c>
      <c r="B40" s="2">
        <v>836325.65</v>
      </c>
      <c r="C40" s="5">
        <v>674012.03</v>
      </c>
      <c r="D40" s="2">
        <v>658385.9</v>
      </c>
      <c r="E40" s="2">
        <v>755617.46</v>
      </c>
      <c r="F40" s="2">
        <v>667528.96</v>
      </c>
      <c r="G40" s="2">
        <v>632045.2</v>
      </c>
      <c r="H40" s="2">
        <v>791745.64</v>
      </c>
      <c r="I40" s="2">
        <v>701013.73</v>
      </c>
      <c r="J40" s="2">
        <v>673102.84</v>
      </c>
      <c r="K40" s="2">
        <v>777091.55</v>
      </c>
      <c r="L40" s="2">
        <v>700721.56</v>
      </c>
      <c r="M40" s="2">
        <v>687630.92</v>
      </c>
      <c r="N40" s="7">
        <f t="shared" si="1"/>
        <v>8555221.44</v>
      </c>
    </row>
    <row r="41" spans="1:14" ht="12.75">
      <c r="A41" t="s">
        <v>34</v>
      </c>
      <c r="B41" s="2">
        <v>11019907.49</v>
      </c>
      <c r="C41" s="5">
        <v>11191923.88</v>
      </c>
      <c r="D41" s="2">
        <v>10936269.93</v>
      </c>
      <c r="E41" s="2">
        <v>8536050.02</v>
      </c>
      <c r="F41" s="2">
        <v>9788985.81</v>
      </c>
      <c r="G41" s="2">
        <v>10075508.64</v>
      </c>
      <c r="H41" s="2">
        <v>8427412.69</v>
      </c>
      <c r="I41" s="2">
        <v>13090689.39</v>
      </c>
      <c r="J41" s="2">
        <v>11246363.99</v>
      </c>
      <c r="K41" s="2">
        <v>13446363.52</v>
      </c>
      <c r="L41" s="2">
        <v>12181028.1</v>
      </c>
      <c r="M41" s="2">
        <v>10465375.65</v>
      </c>
      <c r="N41" s="7">
        <f t="shared" si="1"/>
        <v>130405879.11</v>
      </c>
    </row>
    <row r="42" spans="1:14" ht="12.75">
      <c r="A42" t="s">
        <v>35</v>
      </c>
      <c r="B42" s="2">
        <v>1585170.65</v>
      </c>
      <c r="C42" s="5">
        <v>1383553.55</v>
      </c>
      <c r="D42" s="2">
        <v>1376954.41</v>
      </c>
      <c r="E42" s="2">
        <v>1471428.98</v>
      </c>
      <c r="F42" s="2">
        <v>1358010.45</v>
      </c>
      <c r="G42" s="2">
        <v>1211763.08</v>
      </c>
      <c r="H42" s="2">
        <v>1371488.59</v>
      </c>
      <c r="I42" s="2">
        <v>1275249.61</v>
      </c>
      <c r="J42" s="2">
        <v>1265336.71</v>
      </c>
      <c r="K42" s="2">
        <v>1453859.5</v>
      </c>
      <c r="L42" s="2">
        <v>1274388.51</v>
      </c>
      <c r="M42" s="2">
        <v>1327659</v>
      </c>
      <c r="N42" s="7">
        <f t="shared" si="1"/>
        <v>16354863.040000001</v>
      </c>
    </row>
    <row r="43" spans="1:14" ht="12.75">
      <c r="A43" t="s">
        <v>36</v>
      </c>
      <c r="B43" s="2">
        <v>806209.85</v>
      </c>
      <c r="C43" s="5">
        <v>776863.25</v>
      </c>
      <c r="D43" s="2">
        <v>810340.33</v>
      </c>
      <c r="E43" s="2">
        <v>814701.31</v>
      </c>
      <c r="F43" s="2">
        <v>785142.39</v>
      </c>
      <c r="G43" s="2">
        <v>701586.94</v>
      </c>
      <c r="H43" s="2">
        <v>705104.56</v>
      </c>
      <c r="I43" s="2">
        <v>659907.11</v>
      </c>
      <c r="J43" s="2">
        <v>635931.66</v>
      </c>
      <c r="K43" s="2">
        <v>728941.99</v>
      </c>
      <c r="L43" s="2">
        <v>643642.02</v>
      </c>
      <c r="M43" s="2">
        <v>667260.64</v>
      </c>
      <c r="N43" s="7">
        <f t="shared" si="1"/>
        <v>8735632.050000003</v>
      </c>
    </row>
    <row r="44" spans="1:14" ht="12.75">
      <c r="A44" t="s">
        <v>37</v>
      </c>
      <c r="B44" s="2">
        <v>16791658.83</v>
      </c>
      <c r="C44" s="5">
        <v>4329762.72</v>
      </c>
      <c r="D44" s="2">
        <f>10095128.79+23014.17</f>
        <v>10118142.959999999</v>
      </c>
      <c r="E44" s="2">
        <v>18019552.35</v>
      </c>
      <c r="F44" s="2">
        <v>14999563.229999999</v>
      </c>
      <c r="G44" s="2">
        <v>5181318</v>
      </c>
      <c r="H44" s="2">
        <v>6196819.9399999995</v>
      </c>
      <c r="I44" s="2">
        <v>8782425.5</v>
      </c>
      <c r="J44" s="2">
        <v>7440610</v>
      </c>
      <c r="K44" s="2">
        <v>9064987</v>
      </c>
      <c r="L44" s="2">
        <v>8328632</v>
      </c>
      <c r="M44" s="2">
        <v>11794459</v>
      </c>
      <c r="N44" s="7">
        <f t="shared" si="1"/>
        <v>121047931.53</v>
      </c>
    </row>
    <row r="45" spans="1:14" ht="12.75">
      <c r="A45" t="s">
        <v>38</v>
      </c>
      <c r="B45" s="2">
        <v>553620</v>
      </c>
      <c r="C45" s="5">
        <v>785152.24</v>
      </c>
      <c r="D45" s="2">
        <v>240653.35</v>
      </c>
      <c r="E45" s="2">
        <v>75538.05</v>
      </c>
      <c r="F45" s="2">
        <v>90535.31</v>
      </c>
      <c r="G45" s="2">
        <v>73916.79</v>
      </c>
      <c r="H45" s="2"/>
      <c r="I45" s="2">
        <v>51087.94</v>
      </c>
      <c r="J45" s="2">
        <v>51271.77</v>
      </c>
      <c r="K45" s="2">
        <v>54412.93</v>
      </c>
      <c r="L45" s="2">
        <v>28095</v>
      </c>
      <c r="M45" s="2">
        <v>604909.7</v>
      </c>
      <c r="N45" s="7">
        <f t="shared" si="1"/>
        <v>2609193.08</v>
      </c>
    </row>
    <row r="46" spans="1:14" ht="12.75">
      <c r="A46" s="12" t="s">
        <v>73</v>
      </c>
      <c r="B46" s="13" t="s">
        <v>75</v>
      </c>
      <c r="C46" s="13" t="s">
        <v>75</v>
      </c>
      <c r="D46" s="13" t="s">
        <v>75</v>
      </c>
      <c r="E46" s="13" t="s">
        <v>75</v>
      </c>
      <c r="F46" s="13" t="s">
        <v>75</v>
      </c>
      <c r="G46" s="13" t="s">
        <v>75</v>
      </c>
      <c r="H46" s="13" t="s">
        <v>75</v>
      </c>
      <c r="I46" s="13" t="s">
        <v>75</v>
      </c>
      <c r="J46" s="13" t="s">
        <v>75</v>
      </c>
      <c r="K46" s="13" t="s">
        <v>75</v>
      </c>
      <c r="L46" s="13" t="s">
        <v>75</v>
      </c>
      <c r="M46" s="13" t="s">
        <v>75</v>
      </c>
      <c r="N46" s="13" t="s">
        <v>75</v>
      </c>
    </row>
    <row r="47" spans="1:14" ht="12.75">
      <c r="A47" t="s">
        <v>40</v>
      </c>
      <c r="B47" s="14">
        <f>SUM(B10,B14:B17,B21:B22,B25,B31:B32,B35,B40:B45)</f>
        <v>2356668399.467567</v>
      </c>
      <c r="C47" s="14">
        <f>SUM(C10,C14:C17,C21:C22,C25,C31:C32,C35,C40:C45)</f>
        <v>2070857198.0842795</v>
      </c>
      <c r="D47" s="14">
        <f aca="true" t="shared" si="6" ref="D47:K47">SUM(D10,D14:D17,D21:D22,D25,D31:D32,D35,D40:D45)</f>
        <v>2232803273.1073623</v>
      </c>
      <c r="E47" s="14">
        <f t="shared" si="6"/>
        <v>2313115963.669908</v>
      </c>
      <c r="F47" s="14">
        <f t="shared" si="6"/>
        <v>1896820352.7745473</v>
      </c>
      <c r="G47" s="14">
        <f t="shared" si="6"/>
        <v>2215104192.982371</v>
      </c>
      <c r="H47" s="14">
        <f t="shared" si="6"/>
        <v>2173798604.9904118</v>
      </c>
      <c r="I47" s="14">
        <f t="shared" si="6"/>
        <v>2011383184.0064766</v>
      </c>
      <c r="J47" s="14">
        <f t="shared" si="6"/>
        <v>2155591107.4616475</v>
      </c>
      <c r="K47" s="14">
        <f t="shared" si="6"/>
        <v>2463629771.5626755</v>
      </c>
      <c r="L47" s="14">
        <f>SUM(L10,L14:L17,L21:L22,L25,L31:L32,L35,L40:L45)</f>
        <v>1985183676.4147487</v>
      </c>
      <c r="M47" s="14">
        <f>SUM(M10,M14:M17,M21:M22,M25,M31:M32,M35,M40:M45)</f>
        <v>2327654554.985508</v>
      </c>
      <c r="N47" s="14">
        <f>SUM(N10,N14:N17,N21:N22,N25,N31:N32,N35,N40:N45)</f>
        <v>26202610279.507504</v>
      </c>
    </row>
    <row r="48" spans="1:14" ht="12.75">
      <c r="A48" t="s">
        <v>41</v>
      </c>
      <c r="B48" s="3" t="s">
        <v>0</v>
      </c>
      <c r="C48" s="3" t="s">
        <v>0</v>
      </c>
      <c r="D48" s="3" t="s">
        <v>0</v>
      </c>
      <c r="E48" s="3" t="s">
        <v>0</v>
      </c>
      <c r="F48" s="3" t="s">
        <v>0</v>
      </c>
      <c r="G48" s="3" t="s">
        <v>0</v>
      </c>
      <c r="H48" s="3" t="s">
        <v>0</v>
      </c>
      <c r="I48" s="3" t="s">
        <v>0</v>
      </c>
      <c r="J48" s="3" t="s">
        <v>0</v>
      </c>
      <c r="K48" s="3" t="s">
        <v>0</v>
      </c>
      <c r="L48" s="3" t="s">
        <v>0</v>
      </c>
      <c r="M48" s="3" t="s">
        <v>0</v>
      </c>
      <c r="N48" s="8" t="s">
        <v>58</v>
      </c>
    </row>
    <row r="49" spans="1:14" ht="12.75">
      <c r="A49" t="s">
        <v>2</v>
      </c>
      <c r="B49" s="3" t="s">
        <v>57</v>
      </c>
      <c r="C49" s="3" t="s">
        <v>57</v>
      </c>
      <c r="D49" s="3" t="s">
        <v>57</v>
      </c>
      <c r="E49" s="3" t="s">
        <v>57</v>
      </c>
      <c r="F49" s="3" t="s">
        <v>57</v>
      </c>
      <c r="G49" s="3" t="s">
        <v>57</v>
      </c>
      <c r="H49" s="3" t="s">
        <v>57</v>
      </c>
      <c r="I49" s="3" t="s">
        <v>57</v>
      </c>
      <c r="J49" s="3" t="s">
        <v>57</v>
      </c>
      <c r="K49" s="3" t="s">
        <v>57</v>
      </c>
      <c r="L49" s="3" t="s">
        <v>57</v>
      </c>
      <c r="M49" s="3" t="s">
        <v>57</v>
      </c>
      <c r="N49" s="3" t="s">
        <v>57</v>
      </c>
    </row>
    <row r="50" spans="1:14" ht="12.75">
      <c r="A50" t="s">
        <v>42</v>
      </c>
      <c r="B50" s="1">
        <f>SUM(B51:B54)</f>
        <v>135908420.6</v>
      </c>
      <c r="C50" s="1">
        <f>SUM(C51:C54)</f>
        <v>129923520.04999998</v>
      </c>
      <c r="D50" s="1">
        <f>SUM(D51:D54)</f>
        <v>135908541.34</v>
      </c>
      <c r="E50" s="1">
        <f>SUM(E51:E54)</f>
        <v>133740136.03999999</v>
      </c>
      <c r="F50" s="1">
        <f>SUM(F51:F54)</f>
        <v>135033910.48000002</v>
      </c>
      <c r="G50" s="4">
        <v>140465729.67</v>
      </c>
      <c r="H50" s="4">
        <v>141186095.7</v>
      </c>
      <c r="I50" s="4">
        <v>128134070.93</v>
      </c>
      <c r="J50" s="4">
        <v>120218899.24</v>
      </c>
      <c r="K50" s="4">
        <v>133114712.47999999</v>
      </c>
      <c r="L50" s="4">
        <v>127745839.2</v>
      </c>
      <c r="M50" s="4">
        <v>122110445.07</v>
      </c>
      <c r="N50" s="7">
        <f aca="true" t="shared" si="7" ref="N50:N62">+SUM(B50:M50)</f>
        <v>1583490320.8</v>
      </c>
    </row>
    <row r="51" spans="1:14" ht="12.75">
      <c r="A51" t="s">
        <v>43</v>
      </c>
      <c r="B51" s="4">
        <v>58683949.873333335</v>
      </c>
      <c r="C51" s="1">
        <v>55830420.79</v>
      </c>
      <c r="D51" s="4">
        <v>64129134.614999995</v>
      </c>
      <c r="E51" s="4">
        <v>63763654.06666666</v>
      </c>
      <c r="F51" s="4">
        <v>64126046.03333333</v>
      </c>
      <c r="G51" s="4">
        <v>65353208.77833332</v>
      </c>
      <c r="H51" s="4">
        <v>59687201.406666666</v>
      </c>
      <c r="I51" s="4">
        <v>53846461.47500001</v>
      </c>
      <c r="J51" s="4">
        <v>50278041.43833333</v>
      </c>
      <c r="K51" s="4">
        <v>58337104.400000006</v>
      </c>
      <c r="L51" s="4">
        <v>55545393.908333324</v>
      </c>
      <c r="M51" s="4">
        <v>53387718.61666667</v>
      </c>
      <c r="N51" s="7">
        <f t="shared" si="7"/>
        <v>702968335.4016666</v>
      </c>
    </row>
    <row r="52" spans="1:14" ht="12.75">
      <c r="A52" t="s">
        <v>44</v>
      </c>
      <c r="B52" s="4">
        <v>18504499.78</v>
      </c>
      <c r="C52" s="1">
        <v>18086815.76</v>
      </c>
      <c r="D52" s="4">
        <v>17634173.885</v>
      </c>
      <c r="E52" s="4">
        <v>17341119.72</v>
      </c>
      <c r="F52" s="4">
        <v>17485747.09</v>
      </c>
      <c r="G52" s="4">
        <v>18946717.400000002</v>
      </c>
      <c r="H52" s="4">
        <v>20301675.64</v>
      </c>
      <c r="I52" s="4">
        <v>17261023.6</v>
      </c>
      <c r="J52" s="4">
        <v>16936408.615</v>
      </c>
      <c r="K52" s="4">
        <v>18068323.675</v>
      </c>
      <c r="L52" s="4">
        <v>17413363.53</v>
      </c>
      <c r="M52" s="4">
        <v>16957288.805</v>
      </c>
      <c r="N52" s="7">
        <f t="shared" si="7"/>
        <v>214937157.50000006</v>
      </c>
    </row>
    <row r="53" spans="1:14" ht="12.75">
      <c r="A53" t="s">
        <v>45</v>
      </c>
      <c r="B53" s="4">
        <v>35185547.434999995</v>
      </c>
      <c r="C53" s="1">
        <v>33282538.616666667</v>
      </c>
      <c r="D53" s="4">
        <v>31845978.746666666</v>
      </c>
      <c r="E53" s="4">
        <v>30808175.548333336</v>
      </c>
      <c r="F53" s="4">
        <v>31350106.63833333</v>
      </c>
      <c r="G53" s="4">
        <v>32626834.186666667</v>
      </c>
      <c r="H53" s="4">
        <v>35787062.545</v>
      </c>
      <c r="I53" s="4">
        <v>32070662.641666666</v>
      </c>
      <c r="J53" s="4">
        <v>30557168.71666667</v>
      </c>
      <c r="K53" s="4">
        <v>33747592.02666666</v>
      </c>
      <c r="L53" s="4">
        <v>32805941.60166667</v>
      </c>
      <c r="M53" s="4">
        <v>30491830.459999997</v>
      </c>
      <c r="N53" s="7">
        <f t="shared" si="7"/>
        <v>390559439.16333324</v>
      </c>
    </row>
    <row r="54" spans="1:14" ht="12.75">
      <c r="A54" t="s">
        <v>46</v>
      </c>
      <c r="B54" s="4">
        <v>23534423.511666667</v>
      </c>
      <c r="C54" s="1">
        <v>22723744.883333333</v>
      </c>
      <c r="D54" s="4">
        <v>22299254.093333334</v>
      </c>
      <c r="E54" s="4">
        <v>21827186.705</v>
      </c>
      <c r="F54" s="4">
        <v>22072010.718333334</v>
      </c>
      <c r="G54" s="4">
        <v>23538969.305</v>
      </c>
      <c r="H54" s="4">
        <v>25410156.10833333</v>
      </c>
      <c r="I54" s="4">
        <v>24955923.21333333</v>
      </c>
      <c r="J54" s="4">
        <v>22447280.47</v>
      </c>
      <c r="K54" s="4">
        <v>22961692.378333334</v>
      </c>
      <c r="L54" s="4">
        <v>21981140.16</v>
      </c>
      <c r="M54" s="4">
        <v>21273607.188333333</v>
      </c>
      <c r="N54" s="7">
        <f t="shared" si="7"/>
        <v>275025388.735</v>
      </c>
    </row>
    <row r="55" spans="1:14" ht="12.75">
      <c r="A55" t="s">
        <v>47</v>
      </c>
      <c r="B55" s="4">
        <v>499615.43</v>
      </c>
      <c r="C55" s="1">
        <v>504143.73</v>
      </c>
      <c r="D55" s="4">
        <v>360553.34</v>
      </c>
      <c r="E55" s="4">
        <v>281824.01</v>
      </c>
      <c r="F55" s="4">
        <v>337465.36</v>
      </c>
      <c r="G55" s="4">
        <v>318948.72</v>
      </c>
      <c r="H55" s="4">
        <v>316496.03</v>
      </c>
      <c r="I55" s="4">
        <v>439853.9</v>
      </c>
      <c r="J55" s="4">
        <v>522094.5</v>
      </c>
      <c r="K55" s="4">
        <v>554084.26</v>
      </c>
      <c r="L55" s="4">
        <v>435528.09</v>
      </c>
      <c r="M55" s="4">
        <v>386987.36</v>
      </c>
      <c r="N55" s="7">
        <f t="shared" si="7"/>
        <v>4957594.73</v>
      </c>
    </row>
    <row r="56" spans="1:14" ht="12.75">
      <c r="A56" t="s">
        <v>48</v>
      </c>
      <c r="B56" s="2">
        <v>2384597.29</v>
      </c>
      <c r="C56" s="5">
        <v>2028897.1</v>
      </c>
      <c r="D56" s="5">
        <v>742722.02</v>
      </c>
      <c r="E56" s="5">
        <v>1133737.97</v>
      </c>
      <c r="F56" s="5">
        <v>1199110.28</v>
      </c>
      <c r="G56" s="5">
        <v>789556.83</v>
      </c>
      <c r="H56" s="5">
        <v>1063278.5</v>
      </c>
      <c r="I56" s="5">
        <v>472510.74</v>
      </c>
      <c r="J56" s="5">
        <v>482345.42</v>
      </c>
      <c r="K56" s="5">
        <v>617934.5</v>
      </c>
      <c r="L56" s="5">
        <v>672062.01</v>
      </c>
      <c r="M56" s="5">
        <v>107983.52</v>
      </c>
      <c r="N56" s="7">
        <f t="shared" si="7"/>
        <v>11694736.18</v>
      </c>
    </row>
    <row r="57" spans="1:14" ht="12.75">
      <c r="A57" t="s">
        <v>49</v>
      </c>
      <c r="B57" s="4">
        <v>67728290.52999999</v>
      </c>
      <c r="C57" s="1">
        <f>SUM(C58:C60)</f>
        <v>68097433.96</v>
      </c>
      <c r="D57" s="1">
        <f>SUM(D58:D60)</f>
        <v>68607269.17999998</v>
      </c>
      <c r="E57" s="1">
        <f>SUM(E58:E60)</f>
        <v>65700852.64</v>
      </c>
      <c r="F57" s="1">
        <f>SUM(F58:F60)</f>
        <v>69738598.45000002</v>
      </c>
      <c r="G57" s="1">
        <f>SUM(G58:G60)</f>
        <v>66751581.9</v>
      </c>
      <c r="H57" s="4">
        <v>71478754.21999998</v>
      </c>
      <c r="I57" s="4">
        <f>SUM(I58:I60)</f>
        <v>69890019.92999999</v>
      </c>
      <c r="J57" s="4">
        <f>SUM(J58:J60)</f>
        <v>67317474.43999998</v>
      </c>
      <c r="K57" s="4">
        <v>75102193.08</v>
      </c>
      <c r="L57" s="4">
        <v>72778950.19999999</v>
      </c>
      <c r="M57" s="4">
        <v>70578532.29999998</v>
      </c>
      <c r="N57" s="7">
        <f t="shared" si="7"/>
        <v>833769950.8299999</v>
      </c>
    </row>
    <row r="58" spans="1:14" ht="12.75">
      <c r="A58" t="s">
        <v>50</v>
      </c>
      <c r="B58" s="2">
        <v>6565952.510000002</v>
      </c>
      <c r="C58" s="5">
        <v>6494508.829999999</v>
      </c>
      <c r="D58" s="2">
        <v>6548776.749999999</v>
      </c>
      <c r="E58" s="2">
        <v>6367685.019999999</v>
      </c>
      <c r="F58" s="2">
        <v>6702247.01</v>
      </c>
      <c r="G58" s="2">
        <v>6360388.11</v>
      </c>
      <c r="H58" s="2">
        <v>6880754.049999999</v>
      </c>
      <c r="I58" s="2">
        <v>6618647.6</v>
      </c>
      <c r="J58" s="2">
        <v>6452550.989999997</v>
      </c>
      <c r="K58" s="2">
        <v>7135426.9300000025</v>
      </c>
      <c r="L58" s="2">
        <v>6969639.150000001</v>
      </c>
      <c r="M58" s="2">
        <v>6694980.62</v>
      </c>
      <c r="N58" s="7">
        <f t="shared" si="7"/>
        <v>79791557.57</v>
      </c>
    </row>
    <row r="59" spans="1:14" ht="12.75">
      <c r="A59" t="s">
        <v>51</v>
      </c>
      <c r="B59" s="2">
        <v>47196508.279999994</v>
      </c>
      <c r="C59" s="5">
        <v>47039800.85</v>
      </c>
      <c r="D59" s="2">
        <v>47266363.04999998</v>
      </c>
      <c r="E59" s="2">
        <v>45560568.78</v>
      </c>
      <c r="F59" s="2">
        <v>48206305.710000016</v>
      </c>
      <c r="G59" s="2">
        <v>45843666.02</v>
      </c>
      <c r="H59" s="2">
        <v>49238226.40999999</v>
      </c>
      <c r="I59" s="2">
        <v>15597491.99</v>
      </c>
      <c r="J59" s="2">
        <v>46216581.01999999</v>
      </c>
      <c r="K59" s="2">
        <v>51310219.22</v>
      </c>
      <c r="L59" s="2">
        <v>49950323.68999998</v>
      </c>
      <c r="M59" s="2">
        <v>48387486.55999998</v>
      </c>
      <c r="N59" s="7">
        <f t="shared" si="7"/>
        <v>541813541.5799999</v>
      </c>
    </row>
    <row r="60" spans="1:14" ht="12.75">
      <c r="A60" t="s">
        <v>52</v>
      </c>
      <c r="B60" s="2">
        <v>13965829.74</v>
      </c>
      <c r="C60" s="5">
        <v>14563124.279999996</v>
      </c>
      <c r="D60" s="2">
        <v>14792129.379999997</v>
      </c>
      <c r="E60" s="2">
        <v>13772598.84</v>
      </c>
      <c r="F60" s="2">
        <v>14830045.730000002</v>
      </c>
      <c r="G60" s="2">
        <v>14547527.769999998</v>
      </c>
      <c r="H60" s="2">
        <v>15359773.759999998</v>
      </c>
      <c r="I60" s="2">
        <v>47673880.33999999</v>
      </c>
      <c r="J60" s="2">
        <v>14648342.43</v>
      </c>
      <c r="K60" s="2">
        <v>16656546.929999998</v>
      </c>
      <c r="L60" s="2">
        <v>15858987.360000001</v>
      </c>
      <c r="M60" s="2">
        <v>15496065.120000003</v>
      </c>
      <c r="N60" s="7">
        <f t="shared" si="7"/>
        <v>212164851.68</v>
      </c>
    </row>
    <row r="61" spans="1:14" ht="12.75">
      <c r="A61" t="s">
        <v>53</v>
      </c>
      <c r="B61" s="2">
        <v>76650844.98166233</v>
      </c>
      <c r="C61" s="5">
        <v>73735772.60791947</v>
      </c>
      <c r="D61" s="2">
        <v>71190765.06982191</v>
      </c>
      <c r="E61" s="2">
        <v>72501400.7614776</v>
      </c>
      <c r="F61" s="2">
        <v>128274445.25373998</v>
      </c>
      <c r="G61" s="2">
        <v>70112420.07939959</v>
      </c>
      <c r="H61" s="2">
        <v>71811392.81148069</v>
      </c>
      <c r="I61" s="2">
        <v>70309537.14331</v>
      </c>
      <c r="J61" s="2">
        <v>69055163.27237622</v>
      </c>
      <c r="K61" s="2">
        <v>69512404.66869341</v>
      </c>
      <c r="L61" s="2">
        <v>73441998.00126728</v>
      </c>
      <c r="M61" s="2">
        <v>68635131.54564326</v>
      </c>
      <c r="N61" s="7">
        <f t="shared" si="7"/>
        <v>915231276.1967915</v>
      </c>
    </row>
    <row r="62" spans="1:14" ht="12.75">
      <c r="A62" t="s">
        <v>54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7">
        <f t="shared" si="7"/>
        <v>0</v>
      </c>
    </row>
    <row r="63" spans="1:14" ht="12.75">
      <c r="A63" t="s">
        <v>39</v>
      </c>
      <c r="B63" s="13" t="s">
        <v>74</v>
      </c>
      <c r="C63" s="13" t="s">
        <v>74</v>
      </c>
      <c r="D63" s="13" t="s">
        <v>74</v>
      </c>
      <c r="E63" s="13" t="s">
        <v>74</v>
      </c>
      <c r="F63" s="13" t="s">
        <v>74</v>
      </c>
      <c r="G63" s="13" t="s">
        <v>74</v>
      </c>
      <c r="H63" s="13" t="s">
        <v>74</v>
      </c>
      <c r="I63" s="13" t="s">
        <v>74</v>
      </c>
      <c r="J63" s="13" t="s">
        <v>74</v>
      </c>
      <c r="K63" s="13" t="s">
        <v>74</v>
      </c>
      <c r="L63" s="13" t="s">
        <v>74</v>
      </c>
      <c r="M63" s="13" t="s">
        <v>74</v>
      </c>
      <c r="N63" s="13" t="s">
        <v>74</v>
      </c>
    </row>
    <row r="64" spans="1:14" ht="12.75">
      <c r="A64" t="s">
        <v>55</v>
      </c>
      <c r="B64" s="4">
        <f>B50+B55+B56+B57+B61+B62</f>
        <v>283171768.8316623</v>
      </c>
      <c r="C64" s="4">
        <f>C50+C55+C56+C57+C61+C62</f>
        <v>274289767.4479194</v>
      </c>
      <c r="D64" s="4">
        <f>D50+D55+D56+D57+D61+D62</f>
        <v>276809850.9498219</v>
      </c>
      <c r="E64" s="4">
        <f aca="true" t="shared" si="8" ref="E64:M64">E50+E55+E56+E57+E61+E62</f>
        <v>273357951.4214776</v>
      </c>
      <c r="F64" s="4">
        <f t="shared" si="8"/>
        <v>334583529.82374</v>
      </c>
      <c r="G64" s="4">
        <f t="shared" si="8"/>
        <v>278438237.1993996</v>
      </c>
      <c r="H64" s="4">
        <f t="shared" si="8"/>
        <v>285856017.2614807</v>
      </c>
      <c r="I64" s="4">
        <f t="shared" si="8"/>
        <v>269245992.64331</v>
      </c>
      <c r="J64" s="4">
        <f t="shared" si="8"/>
        <v>257595976.8723762</v>
      </c>
      <c r="K64" s="4">
        <f t="shared" si="8"/>
        <v>278901328.9886934</v>
      </c>
      <c r="L64" s="4">
        <f t="shared" si="8"/>
        <v>275074377.5012673</v>
      </c>
      <c r="M64" s="4">
        <f t="shared" si="8"/>
        <v>261819079.7956432</v>
      </c>
      <c r="N64" s="7">
        <f>+SUM(B64:M64)</f>
        <v>3349143878.736792</v>
      </c>
    </row>
    <row r="65" spans="1:14" ht="12.75">
      <c r="A65" t="s">
        <v>39</v>
      </c>
      <c r="B65" s="13" t="s">
        <v>74</v>
      </c>
      <c r="C65" s="13" t="s">
        <v>74</v>
      </c>
      <c r="D65" s="13" t="s">
        <v>74</v>
      </c>
      <c r="E65" s="13" t="s">
        <v>74</v>
      </c>
      <c r="F65" s="13" t="s">
        <v>74</v>
      </c>
      <c r="G65" s="13" t="s">
        <v>74</v>
      </c>
      <c r="H65" s="13" t="s">
        <v>74</v>
      </c>
      <c r="I65" s="13" t="s">
        <v>74</v>
      </c>
      <c r="J65" s="13" t="s">
        <v>74</v>
      </c>
      <c r="K65" s="13" t="s">
        <v>74</v>
      </c>
      <c r="L65" s="13" t="s">
        <v>74</v>
      </c>
      <c r="M65" s="13" t="s">
        <v>74</v>
      </c>
      <c r="N65" s="13" t="s">
        <v>74</v>
      </c>
    </row>
    <row r="66" spans="1:14" ht="12.75">
      <c r="A66" t="s">
        <v>56</v>
      </c>
      <c r="B66" s="4">
        <f aca="true" t="shared" si="9" ref="B66:K66">B47+B64</f>
        <v>2639840168.299229</v>
      </c>
      <c r="C66" s="4">
        <f t="shared" si="9"/>
        <v>2345146965.532199</v>
      </c>
      <c r="D66" s="4">
        <f t="shared" si="9"/>
        <v>2509613124.057184</v>
      </c>
      <c r="E66" s="4">
        <f t="shared" si="9"/>
        <v>2586473915.091386</v>
      </c>
      <c r="F66" s="4">
        <f t="shared" si="9"/>
        <v>2231403882.5982876</v>
      </c>
      <c r="G66" s="4">
        <f t="shared" si="9"/>
        <v>2493542430.1817703</v>
      </c>
      <c r="H66" s="4">
        <f t="shared" si="9"/>
        <v>2459654622.2518926</v>
      </c>
      <c r="I66" s="4">
        <f t="shared" si="9"/>
        <v>2280629176.6497865</v>
      </c>
      <c r="J66" s="4">
        <f t="shared" si="9"/>
        <v>2413187084.3340235</v>
      </c>
      <c r="K66" s="4">
        <f t="shared" si="9"/>
        <v>2742531100.5513687</v>
      </c>
      <c r="L66" s="4">
        <f>L47+L64</f>
        <v>2260258053.916016</v>
      </c>
      <c r="M66" s="4">
        <f>M47+M64</f>
        <v>2589473634.7811513</v>
      </c>
      <c r="N66" s="7">
        <f>+SUM(B66:M66)</f>
        <v>29551754158.244297</v>
      </c>
    </row>
    <row r="67" ht="12.75">
      <c r="L67" s="2"/>
    </row>
    <row r="68" ht="12.75">
      <c r="B68" s="2"/>
    </row>
    <row r="72" spans="2:13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2:13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2:13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2:13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2:13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2:13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2:13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2:13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2:13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2:13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2:13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2:13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2:13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2:13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2:13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2:13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2:13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2:13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2:13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2:13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2:13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2:13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2:13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2:13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2:13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2:13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2:13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2:13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2:13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2:13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2:13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2:13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2:13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2:13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2:13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2:13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2:14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2:13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2:13" ht="12.75">
      <c r="B110" s="3"/>
      <c r="C110" s="3"/>
      <c r="D110" s="4"/>
      <c r="E110" s="3"/>
      <c r="F110" s="3"/>
      <c r="G110" s="3"/>
      <c r="H110" s="3"/>
      <c r="I110" s="3"/>
      <c r="J110" s="3"/>
      <c r="K110" s="3"/>
      <c r="L110" s="3"/>
      <c r="M110" s="3"/>
    </row>
    <row r="111" spans="2:13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2:13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2:13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2:13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2:13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2:13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2:13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2:13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2:13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2:13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2:13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2:13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2:13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2:13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2:13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2:13" ht="12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2:13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2:13" ht="12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33" spans="2:13" ht="12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2:13" ht="12.7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2:13" ht="12.7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2:13" ht="12.7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2:13" ht="12.7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2:13" ht="12.7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2:13" ht="12.7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2:13" ht="12.7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 ht="12.7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2:13" ht="12.7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2:13" ht="12.7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2:13" ht="12.7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2:13" ht="12.7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2:13" ht="12.7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2:13" ht="12.7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2:13" ht="12.7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2:13" ht="12.7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2:13" ht="12.7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2:13" ht="12.7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2:13" ht="12.7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2:13" ht="12.7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2:13" ht="12.7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2:13" ht="12.7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2:13" ht="12.7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2:13" ht="12.7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2:13" ht="12.7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2:13" ht="12.7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2:13" ht="12.7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2:13" ht="12.7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2:13" ht="12.7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2:13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2:13" ht="12.7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2:13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2:13" ht="12.7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2:13" ht="12.7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2:13" ht="12.7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2:13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ht="12.7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2:13" ht="12.75">
      <c r="B171" s="3"/>
      <c r="C171" s="3"/>
      <c r="D171" s="4"/>
      <c r="E171" s="3"/>
      <c r="F171" s="3"/>
      <c r="G171" s="3"/>
      <c r="H171" s="3"/>
      <c r="I171" s="3"/>
      <c r="J171" s="3"/>
      <c r="K171" s="3"/>
      <c r="L171" s="3"/>
      <c r="M171" s="3"/>
    </row>
    <row r="172" spans="2:13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2:13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2:13" ht="12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2:13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2:13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2:13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2:13" ht="12.7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2:13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2:13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2:13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2:13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2:13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2:13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2:13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2:13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230" spans="2:13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3" spans="2:13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47" spans="2:13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9" spans="2:13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91" spans="2:13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4" spans="2:13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308" spans="2:13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10" spans="2:13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</sheetData>
  <sheetProtection/>
  <mergeCells count="3">
    <mergeCell ref="A4:N4"/>
    <mergeCell ref="A5:N5"/>
    <mergeCell ref="A6:N6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Thaddeus Parker</cp:lastModifiedBy>
  <cp:lastPrinted>2006-01-30T19:09:24Z</cp:lastPrinted>
  <dcterms:created xsi:type="dcterms:W3CDTF">2005-12-05T13:15:23Z</dcterms:created>
  <dcterms:modified xsi:type="dcterms:W3CDTF">2017-10-20T12:02:40Z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_visible">
    <vt:lpwstr>1</vt:lpwstr>
  </property>
  <property fmtid="{D5CDD505-2E9C-101B-9397-08002B2CF9AE}" pid="3" name="myoq">
    <vt:lpwstr>Tax Collections From July 2003 to Current</vt:lpwstr>
  </property>
  <property fmtid="{D5CDD505-2E9C-101B-9397-08002B2CF9AE}" pid="4" name="xlgd">
    <vt:lpwstr>2009</vt:lpwstr>
  </property>
  <property fmtid="{D5CDD505-2E9C-101B-9397-08002B2CF9AE}" pid="5" name="hhza">
    <vt:lpwstr>State and Local Tax Receipts (Form2)</vt:lpwstr>
  </property>
  <property fmtid="{D5CDD505-2E9C-101B-9397-08002B2CF9AE}" pid="6" name="p20d">
    <vt:lpwstr>Fiscal Year Data with Monthlies</vt:lpwstr>
  </property>
  <property fmtid="{D5CDD505-2E9C-101B-9397-08002B2CF9AE}" pid="7" name="u65y">
    <vt:lpwstr/>
  </property>
  <property fmtid="{D5CDD505-2E9C-101B-9397-08002B2CF9AE}" pid="8" name="kjmp">
    <vt:lpwstr/>
  </property>
</Properties>
</file>